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AEFFE065-FAF5-4000-8419-123714437F09}" xr6:coauthVersionLast="47" xr6:coauthVersionMax="47" xr10:uidLastSave="{00000000-0000-0000-0000-000000000000}"/>
  <bookViews>
    <workbookView xWindow="20370" yWindow="-120" windowWidth="24240" windowHeight="13140" firstSheet="1" activeTab="1" xr2:uid="{E26D9012-7B1E-427C-83C7-D66CA8F10D14}"/>
  </bookViews>
  <sheets>
    <sheet name="Data" sheetId="2" state="hidden" r:id="rId1"/>
    <sheet name="Repor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2" l="1"/>
  <c r="E55" i="2"/>
  <c r="A6" i="1" s="1"/>
  <c r="E1" i="1"/>
  <c r="C7" i="1"/>
  <c r="B7" i="1" s="1"/>
  <c r="C4" i="1"/>
  <c r="B4" i="1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F2" i="2"/>
  <c r="E2" i="2"/>
  <c r="A5" i="1" l="1"/>
  <c r="B5" i="1" s="1"/>
  <c r="E2" i="1"/>
  <c r="A7" i="1"/>
  <c r="F7" i="1" s="1"/>
  <c r="D7" i="1"/>
  <c r="C8" i="1" s="1"/>
  <c r="G7" i="1" l="1"/>
  <c r="H7" i="1" s="1"/>
  <c r="E7" i="1"/>
  <c r="D8" i="1"/>
  <c r="C9" i="1" s="1"/>
  <c r="B8" i="1"/>
  <c r="A8" i="1" s="1"/>
  <c r="G8" i="1" l="1"/>
  <c r="E8" i="1"/>
  <c r="F8" i="1"/>
  <c r="B9" i="1"/>
  <c r="A9" i="1" s="1"/>
  <c r="D9" i="1"/>
  <c r="C10" i="1" s="1"/>
  <c r="H8" i="1" l="1"/>
  <c r="B10" i="1"/>
  <c r="A10" i="1" s="1"/>
  <c r="D10" i="1"/>
  <c r="C11" i="1" s="1"/>
  <c r="F9" i="1"/>
  <c r="E9" i="1"/>
  <c r="G9" i="1"/>
  <c r="H9" i="1" l="1"/>
  <c r="F10" i="1"/>
  <c r="G10" i="1"/>
  <c r="E10" i="1"/>
  <c r="B11" i="1"/>
  <c r="A11" i="1" s="1"/>
  <c r="D11" i="1"/>
  <c r="C12" i="1" s="1"/>
  <c r="H10" i="1" l="1"/>
  <c r="B12" i="1"/>
  <c r="A12" i="1" s="1"/>
  <c r="D12" i="1"/>
  <c r="C13" i="1" s="1"/>
  <c r="F11" i="1"/>
  <c r="G11" i="1"/>
  <c r="E11" i="1"/>
  <c r="H11" i="1" l="1"/>
  <c r="B13" i="1"/>
  <c r="A13" i="1" s="1"/>
  <c r="D13" i="1"/>
  <c r="C14" i="1" s="1"/>
  <c r="F12" i="1"/>
  <c r="G12" i="1"/>
  <c r="E12" i="1"/>
  <c r="H12" i="1" l="1"/>
  <c r="D14" i="1"/>
  <c r="C15" i="1" s="1"/>
  <c r="B14" i="1"/>
  <c r="A14" i="1" s="1"/>
  <c r="F13" i="1"/>
  <c r="G13" i="1"/>
  <c r="E13" i="1"/>
  <c r="H13" i="1" l="1"/>
  <c r="E14" i="1"/>
  <c r="F14" i="1"/>
  <c r="G14" i="1"/>
  <c r="B15" i="1"/>
  <c r="A15" i="1" s="1"/>
  <c r="D15" i="1"/>
  <c r="C16" i="1" s="1"/>
  <c r="H14" i="1" l="1"/>
  <c r="B16" i="1"/>
  <c r="A16" i="1" s="1"/>
  <c r="D16" i="1"/>
  <c r="C17" i="1" s="1"/>
  <c r="G15" i="1"/>
  <c r="E15" i="1"/>
  <c r="F15" i="1"/>
  <c r="H15" i="1" l="1"/>
  <c r="B17" i="1"/>
  <c r="A17" i="1" s="1"/>
  <c r="D17" i="1"/>
  <c r="C18" i="1" s="1"/>
  <c r="E16" i="1"/>
  <c r="F16" i="1"/>
  <c r="G16" i="1"/>
  <c r="H16" i="1" l="1"/>
  <c r="B18" i="1"/>
  <c r="A18" i="1" s="1"/>
  <c r="D18" i="1"/>
  <c r="C19" i="1" s="1"/>
  <c r="G17" i="1"/>
  <c r="E17" i="1"/>
  <c r="F17" i="1"/>
  <c r="H17" i="1" l="1"/>
  <c r="D19" i="1"/>
  <c r="C20" i="1" s="1"/>
  <c r="B19" i="1"/>
  <c r="A19" i="1" s="1"/>
  <c r="G18" i="1"/>
  <c r="E18" i="1"/>
  <c r="F18" i="1"/>
  <c r="H18" i="1" l="1"/>
  <c r="G19" i="1"/>
  <c r="E19" i="1"/>
  <c r="F19" i="1"/>
  <c r="D20" i="1"/>
  <c r="C21" i="1" s="1"/>
  <c r="B20" i="1"/>
  <c r="A20" i="1" s="1"/>
  <c r="H19" i="1" l="1"/>
  <c r="G20" i="1"/>
  <c r="E20" i="1"/>
  <c r="F20" i="1"/>
  <c r="B21" i="1"/>
  <c r="A21" i="1" s="1"/>
  <c r="D21" i="1"/>
  <c r="C22" i="1" s="1"/>
  <c r="H20" i="1" l="1"/>
  <c r="B22" i="1"/>
  <c r="A22" i="1" s="1"/>
  <c r="D22" i="1"/>
  <c r="C23" i="1" s="1"/>
  <c r="F21" i="1"/>
  <c r="E21" i="1"/>
  <c r="G21" i="1"/>
  <c r="H21" i="1" l="1"/>
  <c r="B23" i="1"/>
  <c r="A23" i="1" s="1"/>
  <c r="D23" i="1"/>
  <c r="C24" i="1" s="1"/>
  <c r="F22" i="1"/>
  <c r="G22" i="1"/>
  <c r="E22" i="1"/>
  <c r="H22" i="1" l="1"/>
  <c r="D24" i="1"/>
  <c r="C25" i="1" s="1"/>
  <c r="B24" i="1"/>
  <c r="A24" i="1" s="1"/>
  <c r="F23" i="1"/>
  <c r="G23" i="1"/>
  <c r="E23" i="1"/>
  <c r="H23" i="1" l="1"/>
  <c r="B25" i="1"/>
  <c r="A25" i="1" s="1"/>
  <c r="D25" i="1"/>
  <c r="C26" i="1" s="1"/>
  <c r="F24" i="1"/>
  <c r="E24" i="1"/>
  <c r="G24" i="1"/>
  <c r="H24" i="1" l="1"/>
  <c r="D26" i="1"/>
  <c r="C27" i="1" s="1"/>
  <c r="B26" i="1"/>
  <c r="A26" i="1" s="1"/>
  <c r="F25" i="1"/>
  <c r="G25" i="1"/>
  <c r="E25" i="1"/>
  <c r="H25" i="1" l="1"/>
  <c r="F26" i="1"/>
  <c r="E26" i="1"/>
  <c r="G26" i="1"/>
  <c r="B27" i="1"/>
  <c r="A27" i="1" s="1"/>
  <c r="D27" i="1"/>
  <c r="C28" i="1" s="1"/>
  <c r="H26" i="1" l="1"/>
  <c r="B28" i="1"/>
  <c r="A28" i="1" s="1"/>
  <c r="D28" i="1"/>
  <c r="C29" i="1" s="1"/>
  <c r="F27" i="1"/>
  <c r="G27" i="1"/>
  <c r="E27" i="1"/>
  <c r="H27" i="1" l="1"/>
  <c r="B29" i="1"/>
  <c r="A29" i="1" s="1"/>
  <c r="D29" i="1"/>
  <c r="C30" i="1" s="1"/>
  <c r="E28" i="1"/>
  <c r="F28" i="1"/>
  <c r="G28" i="1"/>
  <c r="H28" i="1" l="1"/>
  <c r="D30" i="1"/>
  <c r="C31" i="1" s="1"/>
  <c r="B30" i="1"/>
  <c r="A30" i="1" s="1"/>
  <c r="E29" i="1"/>
  <c r="F29" i="1"/>
  <c r="G29" i="1"/>
  <c r="H29" i="1" l="1"/>
  <c r="E30" i="1"/>
  <c r="F30" i="1"/>
  <c r="G30" i="1"/>
  <c r="D31" i="1"/>
  <c r="C32" i="1" s="1"/>
  <c r="B31" i="1"/>
  <c r="A31" i="1" s="1"/>
  <c r="H30" i="1" l="1"/>
  <c r="E31" i="1"/>
  <c r="F31" i="1"/>
  <c r="G31" i="1"/>
  <c r="B32" i="1"/>
  <c r="A32" i="1" s="1"/>
  <c r="D32" i="1"/>
  <c r="C33" i="1" s="1"/>
  <c r="H31" i="1" l="1"/>
  <c r="B33" i="1"/>
  <c r="A33" i="1" s="1"/>
  <c r="D33" i="1"/>
  <c r="C34" i="1" s="1"/>
  <c r="G32" i="1"/>
  <c r="E32" i="1"/>
  <c r="F32" i="1"/>
  <c r="H32" i="1" l="1"/>
  <c r="B34" i="1"/>
  <c r="A34" i="1" s="1"/>
  <c r="D34" i="1"/>
  <c r="C35" i="1" s="1"/>
  <c r="G33" i="1"/>
  <c r="E33" i="1"/>
  <c r="F33" i="1"/>
  <c r="H33" i="1" l="1"/>
  <c r="B35" i="1"/>
  <c r="A35" i="1" s="1"/>
  <c r="D35" i="1"/>
  <c r="C36" i="1" s="1"/>
  <c r="G34" i="1"/>
  <c r="E34" i="1"/>
  <c r="F34" i="1"/>
  <c r="H34" i="1" l="1"/>
  <c r="D36" i="1"/>
  <c r="C37" i="1" s="1"/>
  <c r="B36" i="1"/>
  <c r="A36" i="1" s="1"/>
  <c r="G35" i="1"/>
  <c r="E35" i="1"/>
  <c r="F35" i="1"/>
  <c r="H35" i="1" l="1"/>
  <c r="G36" i="1"/>
  <c r="E36" i="1"/>
  <c r="F36" i="1"/>
  <c r="D37" i="1"/>
  <c r="C38" i="1" s="1"/>
  <c r="B37" i="1"/>
  <c r="A37" i="1" s="1"/>
  <c r="H36" i="1" l="1"/>
  <c r="G37" i="1"/>
  <c r="E37" i="1"/>
  <c r="F37" i="1"/>
  <c r="D38" i="1"/>
  <c r="C39" i="1" s="1"/>
  <c r="B38" i="1"/>
  <c r="A38" i="1" s="1"/>
  <c r="H37" i="1" l="1"/>
  <c r="F38" i="1"/>
  <c r="G38" i="1"/>
  <c r="E38" i="1"/>
  <c r="B39" i="1"/>
  <c r="A39" i="1" s="1"/>
  <c r="D39" i="1"/>
  <c r="C40" i="1" s="1"/>
  <c r="H38" i="1" l="1"/>
  <c r="B40" i="1"/>
  <c r="A40" i="1" s="1"/>
  <c r="D40" i="1"/>
  <c r="C41" i="1" s="1"/>
  <c r="F39" i="1"/>
  <c r="G39" i="1"/>
  <c r="E39" i="1"/>
  <c r="H39" i="1" l="1"/>
  <c r="D41" i="1"/>
  <c r="C42" i="1" s="1"/>
  <c r="B41" i="1"/>
  <c r="A41" i="1" s="1"/>
  <c r="F40" i="1"/>
  <c r="E40" i="1"/>
  <c r="G40" i="1"/>
  <c r="H40" i="1" l="1"/>
  <c r="F41" i="1"/>
  <c r="E41" i="1"/>
  <c r="G41" i="1"/>
  <c r="D42" i="1"/>
  <c r="C43" i="1" s="1"/>
  <c r="B42" i="1"/>
  <c r="A42" i="1" s="1"/>
  <c r="H41" i="1" l="1"/>
  <c r="F42" i="1"/>
  <c r="G42" i="1"/>
  <c r="E42" i="1"/>
  <c r="D43" i="1"/>
  <c r="C44" i="1" s="1"/>
  <c r="B43" i="1"/>
  <c r="A43" i="1" s="1"/>
  <c r="H42" i="1" l="1"/>
  <c r="F43" i="1"/>
  <c r="G43" i="1"/>
  <c r="E43" i="1"/>
  <c r="B44" i="1"/>
  <c r="A44" i="1" s="1"/>
  <c r="D44" i="1"/>
  <c r="C45" i="1" s="1"/>
  <c r="H43" i="1" l="1"/>
  <c r="B45" i="1"/>
  <c r="A45" i="1" s="1"/>
  <c r="D45" i="1"/>
  <c r="C46" i="1" s="1"/>
  <c r="F44" i="1"/>
  <c r="G44" i="1"/>
  <c r="E44" i="1"/>
  <c r="H44" i="1" l="1"/>
  <c r="D46" i="1"/>
  <c r="C47" i="1" s="1"/>
  <c r="B46" i="1"/>
  <c r="A46" i="1" s="1"/>
  <c r="F45" i="1"/>
  <c r="G45" i="1"/>
  <c r="E45" i="1"/>
  <c r="H45" i="1" l="1"/>
  <c r="F46" i="1"/>
  <c r="G46" i="1"/>
  <c r="E46" i="1"/>
  <c r="D47" i="1"/>
  <c r="C48" i="1" s="1"/>
  <c r="B47" i="1"/>
  <c r="A47" i="1" s="1"/>
  <c r="H46" i="1" l="1"/>
  <c r="G47" i="1"/>
  <c r="F47" i="1"/>
  <c r="E47" i="1"/>
  <c r="D48" i="1"/>
  <c r="C49" i="1" s="1"/>
  <c r="B48" i="1"/>
  <c r="A48" i="1" s="1"/>
  <c r="H47" i="1" l="1"/>
  <c r="G48" i="1"/>
  <c r="F48" i="1"/>
  <c r="E48" i="1"/>
  <c r="B49" i="1"/>
  <c r="A49" i="1" s="1"/>
  <c r="D49" i="1"/>
  <c r="C50" i="1" s="1"/>
  <c r="H48" i="1" l="1"/>
  <c r="B50" i="1"/>
  <c r="A50" i="1" s="1"/>
  <c r="D50" i="1"/>
  <c r="C51" i="1" s="1"/>
  <c r="G49" i="1"/>
  <c r="E49" i="1"/>
  <c r="F49" i="1"/>
  <c r="H49" i="1" l="1"/>
  <c r="B51" i="1"/>
  <c r="A51" i="1" s="1"/>
  <c r="D51" i="1"/>
  <c r="C52" i="1" s="1"/>
  <c r="G50" i="1"/>
  <c r="E50" i="1"/>
  <c r="F50" i="1"/>
  <c r="H50" i="1" l="1"/>
  <c r="D52" i="1"/>
  <c r="C53" i="1" s="1"/>
  <c r="B52" i="1"/>
  <c r="A52" i="1" s="1"/>
  <c r="G51" i="1"/>
  <c r="E51" i="1"/>
  <c r="F51" i="1"/>
  <c r="H51" i="1" l="1"/>
  <c r="G52" i="1"/>
  <c r="E52" i="1"/>
  <c r="F52" i="1"/>
  <c r="B53" i="1"/>
  <c r="A53" i="1" s="1"/>
  <c r="D53" i="1"/>
  <c r="C54" i="1" s="1"/>
  <c r="H52" i="1" l="1"/>
  <c r="B54" i="1"/>
  <c r="A54" i="1" s="1"/>
  <c r="D54" i="1"/>
  <c r="C55" i="1" s="1"/>
  <c r="F53" i="1"/>
  <c r="E53" i="1"/>
  <c r="G53" i="1"/>
  <c r="H53" i="1" l="1"/>
  <c r="B55" i="1"/>
  <c r="A55" i="1" s="1"/>
  <c r="D55" i="1"/>
  <c r="C56" i="1" s="1"/>
  <c r="G54" i="1"/>
  <c r="E54" i="1"/>
  <c r="F54" i="1"/>
  <c r="H54" i="1" l="1"/>
  <c r="B56" i="1"/>
  <c r="A56" i="1" s="1"/>
  <c r="D56" i="1"/>
  <c r="C57" i="1" s="1"/>
  <c r="F55" i="1"/>
  <c r="E55" i="1"/>
  <c r="G55" i="1"/>
  <c r="H55" i="1" l="1"/>
  <c r="D57" i="1"/>
  <c r="C58" i="1" s="1"/>
  <c r="B57" i="1"/>
  <c r="A57" i="1" s="1"/>
  <c r="F56" i="1"/>
  <c r="G56" i="1"/>
  <c r="E56" i="1"/>
  <c r="H56" i="1" l="1"/>
  <c r="F57" i="1"/>
  <c r="G57" i="1"/>
  <c r="E57" i="1"/>
  <c r="D58" i="1"/>
  <c r="C59" i="1" s="1"/>
  <c r="B58" i="1"/>
  <c r="A58" i="1" s="1"/>
  <c r="H57" i="1" l="1"/>
  <c r="F58" i="1"/>
  <c r="G58" i="1"/>
  <c r="E58" i="1"/>
  <c r="B59" i="1"/>
  <c r="A59" i="1" s="1"/>
  <c r="D59" i="1"/>
  <c r="C60" i="1" s="1"/>
  <c r="H58" i="1" l="1"/>
  <c r="B60" i="1"/>
  <c r="A60" i="1" s="1"/>
  <c r="H60" i="1" s="1"/>
  <c r="D60" i="1"/>
  <c r="C61" i="1" s="1"/>
  <c r="F59" i="1"/>
  <c r="G59" i="1"/>
  <c r="E59" i="1"/>
  <c r="H59" i="1" l="1"/>
  <c r="B61" i="1"/>
  <c r="A61" i="1" s="1"/>
  <c r="H61" i="1" s="1"/>
  <c r="D61" i="1"/>
  <c r="C62" i="1" s="1"/>
  <c r="E60" i="1"/>
  <c r="F60" i="1"/>
  <c r="G60" i="1"/>
  <c r="D62" i="1" l="1"/>
  <c r="C63" i="1" s="1"/>
  <c r="B62" i="1"/>
  <c r="A62" i="1" s="1"/>
  <c r="H62" i="1" s="1"/>
  <c r="E61" i="1"/>
  <c r="F61" i="1"/>
  <c r="G61" i="1"/>
  <c r="E62" i="1" l="1"/>
  <c r="F62" i="1"/>
  <c r="G62" i="1"/>
  <c r="D63" i="1"/>
  <c r="C64" i="1" s="1"/>
  <c r="B63" i="1"/>
  <c r="A63" i="1" s="1"/>
  <c r="H63" i="1" s="1"/>
  <c r="G63" i="1" l="1"/>
  <c r="E63" i="1"/>
  <c r="F63" i="1"/>
  <c r="D64" i="1"/>
  <c r="C65" i="1" s="1"/>
  <c r="B64" i="1"/>
  <c r="A64" i="1" s="1"/>
  <c r="H64" i="1" s="1"/>
  <c r="F64" i="1" l="1"/>
  <c r="E64" i="1"/>
  <c r="G64" i="1"/>
  <c r="B65" i="1"/>
  <c r="A65" i="1" s="1"/>
  <c r="H65" i="1" s="1"/>
  <c r="D65" i="1"/>
  <c r="C66" i="1" s="1"/>
  <c r="B66" i="1" l="1"/>
  <c r="A66" i="1" s="1"/>
  <c r="H66" i="1" s="1"/>
  <c r="D66" i="1"/>
  <c r="C67" i="1" s="1"/>
  <c r="G65" i="1"/>
  <c r="E65" i="1"/>
  <c r="F65" i="1"/>
  <c r="B67" i="1" l="1"/>
  <c r="A67" i="1" s="1"/>
  <c r="H67" i="1" s="1"/>
  <c r="D67" i="1"/>
  <c r="C68" i="1" s="1"/>
  <c r="G66" i="1"/>
  <c r="E66" i="1"/>
  <c r="F66" i="1"/>
  <c r="B68" i="1" l="1"/>
  <c r="A68" i="1" s="1"/>
  <c r="H68" i="1" s="1"/>
  <c r="D68" i="1"/>
  <c r="C69" i="1" s="1"/>
  <c r="G67" i="1"/>
  <c r="E67" i="1"/>
  <c r="F67" i="1"/>
  <c r="B69" i="1" l="1"/>
  <c r="A69" i="1" s="1"/>
  <c r="H69" i="1" s="1"/>
  <c r="D69" i="1"/>
  <c r="C70" i="1" s="1"/>
  <c r="G68" i="1"/>
  <c r="E68" i="1"/>
  <c r="F68" i="1"/>
  <c r="B70" i="1" l="1"/>
  <c r="A70" i="1" s="1"/>
  <c r="H70" i="1" s="1"/>
  <c r="D70" i="1"/>
  <c r="C71" i="1" s="1"/>
  <c r="G69" i="1"/>
  <c r="E69" i="1"/>
  <c r="F69" i="1"/>
  <c r="B71" i="1" l="1"/>
  <c r="A71" i="1" s="1"/>
  <c r="H71" i="1" s="1"/>
  <c r="D71" i="1"/>
  <c r="C72" i="1" s="1"/>
  <c r="F70" i="1"/>
  <c r="G70" i="1"/>
  <c r="E70" i="1"/>
  <c r="B72" i="1" l="1"/>
  <c r="A72" i="1" s="1"/>
  <c r="H72" i="1" s="1"/>
  <c r="D72" i="1"/>
  <c r="C73" i="1" s="1"/>
  <c r="G71" i="1"/>
  <c r="E71" i="1"/>
  <c r="F71" i="1"/>
  <c r="B73" i="1" l="1"/>
  <c r="A73" i="1" s="1"/>
  <c r="H73" i="1" s="1"/>
  <c r="D73" i="1"/>
  <c r="C74" i="1" s="1"/>
  <c r="F72" i="1"/>
  <c r="G72" i="1"/>
  <c r="E72" i="1"/>
  <c r="B74" i="1" l="1"/>
  <c r="A74" i="1" s="1"/>
  <c r="H74" i="1" s="1"/>
  <c r="D74" i="1"/>
  <c r="C75" i="1" s="1"/>
  <c r="F73" i="1"/>
  <c r="E73" i="1"/>
  <c r="G73" i="1"/>
  <c r="B75" i="1" l="1"/>
  <c r="A75" i="1" s="1"/>
  <c r="H75" i="1" s="1"/>
  <c r="D75" i="1"/>
  <c r="C76" i="1" s="1"/>
  <c r="F74" i="1"/>
  <c r="E74" i="1"/>
  <c r="G74" i="1"/>
  <c r="D76" i="1" l="1"/>
  <c r="C77" i="1" s="1"/>
  <c r="B76" i="1"/>
  <c r="A76" i="1" s="1"/>
  <c r="H76" i="1" s="1"/>
  <c r="F75" i="1"/>
  <c r="G75" i="1"/>
  <c r="E75" i="1"/>
  <c r="F76" i="1" l="1"/>
  <c r="G76" i="1"/>
  <c r="E76" i="1"/>
  <c r="B77" i="1"/>
  <c r="A77" i="1" s="1"/>
  <c r="H77" i="1" s="1"/>
  <c r="D77" i="1"/>
  <c r="C78" i="1" s="1"/>
  <c r="D78" i="1" l="1"/>
  <c r="C79" i="1" s="1"/>
  <c r="B78" i="1"/>
  <c r="A78" i="1" s="1"/>
  <c r="H78" i="1" s="1"/>
  <c r="F77" i="1"/>
  <c r="G77" i="1"/>
  <c r="E77" i="1"/>
  <c r="E78" i="1" l="1"/>
  <c r="F78" i="1"/>
  <c r="G78" i="1"/>
  <c r="D79" i="1"/>
  <c r="B79" i="1"/>
  <c r="A79" i="1" s="1"/>
  <c r="H79" i="1" s="1"/>
  <c r="C5" i="1" l="1"/>
  <c r="E79" i="1"/>
  <c r="F79" i="1"/>
  <c r="G79" i="1"/>
</calcChain>
</file>

<file path=xl/sharedStrings.xml><?xml version="1.0" encoding="utf-8"?>
<sst xmlns="http://schemas.openxmlformats.org/spreadsheetml/2006/main" count="13" uniqueCount="13">
  <si>
    <t>Min/Max Date</t>
  </si>
  <si>
    <t>InflationRate</t>
  </si>
  <si>
    <t>FixedRate</t>
  </si>
  <si>
    <t>BeginningPeriod</t>
  </si>
  <si>
    <t>EndingPeriod</t>
  </si>
  <si>
    <t>From</t>
  </si>
  <si>
    <t>To</t>
  </si>
  <si>
    <t>Issue Date (mm/yyyy)</t>
  </si>
  <si>
    <t>Earning Period</t>
  </si>
  <si>
    <t>Fixed Rate</t>
  </si>
  <si>
    <t>Semiannual Inflation Rate</t>
  </si>
  <si>
    <t>Composite Rate</t>
  </si>
  <si>
    <t>Good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</si>
</sst>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0" xfId="0" applyNumberFormat="1" applyFill="1" applyAlignment="1">
      <alignment horizontal="center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5977E-CB0D-46BB-B947-9E93FEEA5E15}">
  <dimension ref="A1:F251"/>
  <sheetViews>
    <sheetView workbookViewId="0">
      <pane ySplit="1" topLeftCell="A38" activePane="bottomLeft" state="frozen"/>
      <selection pane="bottomLeft" activeCell="A56" sqref="A56"/>
    </sheetView>
  </sheetViews>
  <sheetFormatPr defaultRowHeight="15" x14ac:dyDescent="0.25"/>
  <cols>
    <col min="1" max="1" width="11.85546875" bestFit="1" customWidth="1"/>
    <col min="2" max="2" width="9.7109375" bestFit="1" customWidth="1"/>
    <col min="3" max="3" width="15.5703125" bestFit="1" customWidth="1"/>
    <col min="4" max="4" width="12.7109375" bestFit="1" customWidth="1"/>
    <col min="5" max="6" width="9.5703125" bestFit="1" customWidth="1"/>
  </cols>
  <sheetData>
    <row r="1" spans="1:6" x14ac:dyDescent="0.25">
      <c r="A1" s="2" t="s">
        <v>1</v>
      </c>
      <c r="B1" s="2" t="s">
        <v>2</v>
      </c>
      <c r="C1" s="2" t="s">
        <v>3</v>
      </c>
      <c r="D1" s="2" t="s">
        <v>4</v>
      </c>
      <c r="E1" s="4" t="s">
        <v>5</v>
      </c>
      <c r="F1" s="4" t="s">
        <v>6</v>
      </c>
    </row>
    <row r="2" spans="1:6" x14ac:dyDescent="0.25">
      <c r="A2">
        <v>0</v>
      </c>
      <c r="B2">
        <v>0</v>
      </c>
      <c r="C2">
        <v>679</v>
      </c>
      <c r="D2">
        <v>684</v>
      </c>
      <c r="E2" s="1">
        <f>EDATE(DATEVALUE("4/1/1941"),C2)</f>
        <v>35735</v>
      </c>
      <c r="F2" s="1">
        <f>EDATE(DATEVALUE("4/1/1941"),D2)</f>
        <v>35886</v>
      </c>
    </row>
    <row r="3" spans="1:6" x14ac:dyDescent="0.25">
      <c r="A3">
        <v>6.1999999999999998E-3</v>
      </c>
      <c r="B3">
        <v>3.4000000000000002E-2</v>
      </c>
      <c r="C3">
        <v>685</v>
      </c>
      <c r="D3">
        <v>690</v>
      </c>
      <c r="E3" s="1">
        <f t="shared" ref="E3:E55" si="0">EDATE(DATEVALUE("4/1/1941"),C3)</f>
        <v>35916</v>
      </c>
      <c r="F3" s="1">
        <f t="shared" ref="F3:F55" si="1">EDATE(DATEVALUE("4/1/1941"),D3)</f>
        <v>36069</v>
      </c>
    </row>
    <row r="4" spans="1:6" x14ac:dyDescent="0.25">
      <c r="A4">
        <v>8.6E-3</v>
      </c>
      <c r="B4">
        <v>3.3000000000000002E-2</v>
      </c>
      <c r="C4">
        <v>691</v>
      </c>
      <c r="D4">
        <v>696</v>
      </c>
      <c r="E4" s="1">
        <f t="shared" si="0"/>
        <v>36100</v>
      </c>
      <c r="F4" s="1">
        <f t="shared" si="1"/>
        <v>36251</v>
      </c>
    </row>
    <row r="5" spans="1:6" x14ac:dyDescent="0.25">
      <c r="A5">
        <v>8.6E-3</v>
      </c>
      <c r="B5">
        <v>3.3000000000000002E-2</v>
      </c>
      <c r="C5">
        <v>697</v>
      </c>
      <c r="D5">
        <v>702</v>
      </c>
      <c r="E5" s="1">
        <f t="shared" si="0"/>
        <v>36281</v>
      </c>
      <c r="F5" s="1">
        <f t="shared" si="1"/>
        <v>36434</v>
      </c>
    </row>
    <row r="6" spans="1:6" x14ac:dyDescent="0.25">
      <c r="A6">
        <v>1.7600000000000001E-2</v>
      </c>
      <c r="B6">
        <v>3.4000000000000002E-2</v>
      </c>
      <c r="C6">
        <v>703</v>
      </c>
      <c r="D6">
        <v>708</v>
      </c>
      <c r="E6" s="1">
        <f t="shared" si="0"/>
        <v>36465</v>
      </c>
      <c r="F6" s="1">
        <f t="shared" si="1"/>
        <v>36617</v>
      </c>
    </row>
    <row r="7" spans="1:6" x14ac:dyDescent="0.25">
      <c r="A7">
        <v>1.9099999999999999E-2</v>
      </c>
      <c r="B7">
        <v>3.6000000000000004E-2</v>
      </c>
      <c r="C7">
        <v>709</v>
      </c>
      <c r="D7">
        <v>714</v>
      </c>
      <c r="E7" s="1">
        <f t="shared" si="0"/>
        <v>36647</v>
      </c>
      <c r="F7" s="1">
        <f t="shared" si="1"/>
        <v>36800</v>
      </c>
    </row>
    <row r="8" spans="1:6" x14ac:dyDescent="0.25">
      <c r="A8">
        <v>1.52E-2</v>
      </c>
      <c r="B8">
        <v>3.4000000000000002E-2</v>
      </c>
      <c r="C8">
        <v>715</v>
      </c>
      <c r="D8">
        <v>720</v>
      </c>
      <c r="E8" s="1">
        <f t="shared" si="0"/>
        <v>36831</v>
      </c>
      <c r="F8" s="1">
        <f t="shared" si="1"/>
        <v>36982</v>
      </c>
    </row>
    <row r="9" spans="1:6" x14ac:dyDescent="0.25">
      <c r="A9">
        <v>1.44E-2</v>
      </c>
      <c r="B9">
        <v>0.03</v>
      </c>
      <c r="C9">
        <v>721</v>
      </c>
      <c r="D9">
        <v>726</v>
      </c>
      <c r="E9" s="1">
        <f t="shared" si="0"/>
        <v>37012</v>
      </c>
      <c r="F9" s="1">
        <f t="shared" si="1"/>
        <v>37165</v>
      </c>
    </row>
    <row r="10" spans="1:6" x14ac:dyDescent="0.25">
      <c r="A10">
        <v>1.1899999999999999E-2</v>
      </c>
      <c r="B10">
        <v>0.02</v>
      </c>
      <c r="C10">
        <v>727</v>
      </c>
      <c r="D10">
        <v>732</v>
      </c>
      <c r="E10" s="1">
        <f t="shared" si="0"/>
        <v>37196</v>
      </c>
      <c r="F10" s="1">
        <f t="shared" si="1"/>
        <v>37347</v>
      </c>
    </row>
    <row r="11" spans="1:6" x14ac:dyDescent="0.25">
      <c r="A11">
        <v>2.8000000000000004E-3</v>
      </c>
      <c r="B11">
        <v>0.02</v>
      </c>
      <c r="C11">
        <v>733</v>
      </c>
      <c r="D11">
        <v>738</v>
      </c>
      <c r="E11" s="1">
        <f t="shared" si="0"/>
        <v>37377</v>
      </c>
      <c r="F11" s="1">
        <f t="shared" si="1"/>
        <v>37530</v>
      </c>
    </row>
    <row r="12" spans="1:6" x14ac:dyDescent="0.25">
      <c r="A12">
        <v>1.23E-2</v>
      </c>
      <c r="B12">
        <v>1.6E-2</v>
      </c>
      <c r="C12">
        <v>739</v>
      </c>
      <c r="D12">
        <v>744</v>
      </c>
      <c r="E12" s="1">
        <f t="shared" si="0"/>
        <v>37561</v>
      </c>
      <c r="F12" s="1">
        <f t="shared" si="1"/>
        <v>37712</v>
      </c>
    </row>
    <row r="13" spans="1:6" x14ac:dyDescent="0.25">
      <c r="A13">
        <v>1.77E-2</v>
      </c>
      <c r="B13">
        <v>1.1000000000000001E-2</v>
      </c>
      <c r="C13">
        <v>745</v>
      </c>
      <c r="D13">
        <v>750</v>
      </c>
      <c r="E13" s="1">
        <f t="shared" si="0"/>
        <v>37742</v>
      </c>
      <c r="F13" s="1">
        <f t="shared" si="1"/>
        <v>37895</v>
      </c>
    </row>
    <row r="14" spans="1:6" x14ac:dyDescent="0.25">
      <c r="A14">
        <v>5.4000000000000003E-3</v>
      </c>
      <c r="B14">
        <v>1.1000000000000001E-2</v>
      </c>
      <c r="C14">
        <v>751</v>
      </c>
      <c r="D14">
        <v>756</v>
      </c>
      <c r="E14" s="1">
        <f t="shared" si="0"/>
        <v>37926</v>
      </c>
      <c r="F14" s="1">
        <f t="shared" si="1"/>
        <v>38078</v>
      </c>
    </row>
    <row r="15" spans="1:6" x14ac:dyDescent="0.25">
      <c r="A15">
        <v>1.1899999999999999E-2</v>
      </c>
      <c r="B15">
        <v>0.01</v>
      </c>
      <c r="C15">
        <v>757</v>
      </c>
      <c r="D15">
        <v>762</v>
      </c>
      <c r="E15" s="1">
        <f t="shared" si="0"/>
        <v>38108</v>
      </c>
      <c r="F15" s="1">
        <f t="shared" si="1"/>
        <v>38261</v>
      </c>
    </row>
    <row r="16" spans="1:6" x14ac:dyDescent="0.25">
      <c r="A16">
        <v>1.3300000000000001E-2</v>
      </c>
      <c r="B16">
        <v>0.01</v>
      </c>
      <c r="C16">
        <v>763</v>
      </c>
      <c r="D16">
        <v>768</v>
      </c>
      <c r="E16" s="1">
        <f t="shared" si="0"/>
        <v>38292</v>
      </c>
      <c r="F16" s="1">
        <f t="shared" si="1"/>
        <v>38443</v>
      </c>
    </row>
    <row r="17" spans="1:6" x14ac:dyDescent="0.25">
      <c r="A17">
        <v>1.7899999999999999E-2</v>
      </c>
      <c r="B17">
        <v>1.2E-2</v>
      </c>
      <c r="C17">
        <v>769</v>
      </c>
      <c r="D17">
        <v>774</v>
      </c>
      <c r="E17" s="1">
        <f t="shared" si="0"/>
        <v>38473</v>
      </c>
      <c r="F17" s="1">
        <f t="shared" si="1"/>
        <v>38626</v>
      </c>
    </row>
    <row r="18" spans="1:6" x14ac:dyDescent="0.25">
      <c r="A18">
        <v>2.8500000000000001E-2</v>
      </c>
      <c r="B18">
        <v>0.01</v>
      </c>
      <c r="C18">
        <v>775</v>
      </c>
      <c r="D18">
        <v>780</v>
      </c>
      <c r="E18" s="1">
        <f t="shared" si="0"/>
        <v>38657</v>
      </c>
      <c r="F18" s="1">
        <f t="shared" si="1"/>
        <v>38808</v>
      </c>
    </row>
    <row r="19" spans="1:6" x14ac:dyDescent="0.25">
      <c r="A19">
        <v>5.0000000000000001E-3</v>
      </c>
      <c r="B19">
        <v>1.3999999999999999E-2</v>
      </c>
      <c r="C19">
        <v>781</v>
      </c>
      <c r="D19">
        <v>786</v>
      </c>
      <c r="E19" s="1">
        <f t="shared" si="0"/>
        <v>38838</v>
      </c>
      <c r="F19" s="1">
        <f t="shared" si="1"/>
        <v>38991</v>
      </c>
    </row>
    <row r="20" spans="1:6" x14ac:dyDescent="0.25">
      <c r="A20">
        <v>1.5500000000000002E-2</v>
      </c>
      <c r="B20">
        <v>1.3999999999999999E-2</v>
      </c>
      <c r="C20">
        <v>787</v>
      </c>
      <c r="D20">
        <v>792</v>
      </c>
      <c r="E20" s="1">
        <f t="shared" si="0"/>
        <v>39022</v>
      </c>
      <c r="F20" s="1">
        <f t="shared" si="1"/>
        <v>39173</v>
      </c>
    </row>
    <row r="21" spans="1:6" x14ac:dyDescent="0.25">
      <c r="A21">
        <v>1.21E-2</v>
      </c>
      <c r="B21">
        <v>1.3000000000000001E-2</v>
      </c>
      <c r="C21">
        <v>793</v>
      </c>
      <c r="D21">
        <v>798</v>
      </c>
      <c r="E21" s="1">
        <f t="shared" si="0"/>
        <v>39203</v>
      </c>
      <c r="F21" s="1">
        <f t="shared" si="1"/>
        <v>39356</v>
      </c>
    </row>
    <row r="22" spans="1:6" x14ac:dyDescent="0.25">
      <c r="A22">
        <v>1.5300000000000001E-2</v>
      </c>
      <c r="B22">
        <v>1.2E-2</v>
      </c>
      <c r="C22">
        <v>799</v>
      </c>
      <c r="D22">
        <v>804</v>
      </c>
      <c r="E22" s="1">
        <f t="shared" si="0"/>
        <v>39387</v>
      </c>
      <c r="F22" s="1">
        <f t="shared" si="1"/>
        <v>39539</v>
      </c>
    </row>
    <row r="23" spans="1:6" x14ac:dyDescent="0.25">
      <c r="A23">
        <v>2.4199999999999999E-2</v>
      </c>
      <c r="B23">
        <v>0</v>
      </c>
      <c r="C23">
        <v>805</v>
      </c>
      <c r="D23">
        <v>810</v>
      </c>
      <c r="E23" s="1">
        <f t="shared" si="0"/>
        <v>39569</v>
      </c>
      <c r="F23" s="1">
        <f t="shared" si="1"/>
        <v>39722</v>
      </c>
    </row>
    <row r="24" spans="1:6" x14ac:dyDescent="0.25">
      <c r="A24">
        <v>2.46E-2</v>
      </c>
      <c r="B24">
        <v>6.9999999999999993E-3</v>
      </c>
      <c r="C24">
        <v>811</v>
      </c>
      <c r="D24">
        <v>816</v>
      </c>
      <c r="E24" s="1">
        <f t="shared" si="0"/>
        <v>39753</v>
      </c>
      <c r="F24" s="1">
        <f t="shared" si="1"/>
        <v>39904</v>
      </c>
    </row>
    <row r="25" spans="1:6" x14ac:dyDescent="0.25">
      <c r="A25">
        <v>-2.7799999999999998E-2</v>
      </c>
      <c r="B25">
        <v>1E-3</v>
      </c>
      <c r="C25">
        <v>817</v>
      </c>
      <c r="D25">
        <v>822</v>
      </c>
      <c r="E25" s="1">
        <f t="shared" si="0"/>
        <v>39934</v>
      </c>
      <c r="F25" s="1">
        <f t="shared" si="1"/>
        <v>40087</v>
      </c>
    </row>
    <row r="26" spans="1:6" x14ac:dyDescent="0.25">
      <c r="A26">
        <v>1.5300000000000001E-2</v>
      </c>
      <c r="B26">
        <v>3.0000000000000001E-3</v>
      </c>
      <c r="C26">
        <v>823</v>
      </c>
      <c r="D26">
        <v>828</v>
      </c>
      <c r="E26" s="1">
        <f t="shared" si="0"/>
        <v>40118</v>
      </c>
      <c r="F26" s="1">
        <f t="shared" si="1"/>
        <v>40269</v>
      </c>
    </row>
    <row r="27" spans="1:6" x14ac:dyDescent="0.25">
      <c r="A27">
        <v>7.7000000000000002E-3</v>
      </c>
      <c r="B27">
        <v>2E-3</v>
      </c>
      <c r="C27">
        <v>829</v>
      </c>
      <c r="D27">
        <v>834</v>
      </c>
      <c r="E27" s="1">
        <f t="shared" si="0"/>
        <v>40299</v>
      </c>
      <c r="F27" s="1">
        <f t="shared" si="1"/>
        <v>40452</v>
      </c>
    </row>
    <row r="28" spans="1:6" x14ac:dyDescent="0.25">
      <c r="A28">
        <v>3.7000000000000002E-3</v>
      </c>
      <c r="B28">
        <v>0</v>
      </c>
      <c r="C28">
        <v>835</v>
      </c>
      <c r="D28">
        <v>840</v>
      </c>
      <c r="E28" s="1">
        <f t="shared" si="0"/>
        <v>40483</v>
      </c>
      <c r="F28" s="1">
        <f t="shared" si="1"/>
        <v>40634</v>
      </c>
    </row>
    <row r="29" spans="1:6" x14ac:dyDescent="0.25">
      <c r="A29">
        <v>2.3E-2</v>
      </c>
      <c r="B29">
        <v>0</v>
      </c>
      <c r="C29">
        <v>841</v>
      </c>
      <c r="D29">
        <v>846</v>
      </c>
      <c r="E29" s="1">
        <f t="shared" si="0"/>
        <v>40664</v>
      </c>
      <c r="F29" s="1">
        <f t="shared" si="1"/>
        <v>40817</v>
      </c>
    </row>
    <row r="30" spans="1:6" x14ac:dyDescent="0.25">
      <c r="A30">
        <v>1.5300000000000001E-2</v>
      </c>
      <c r="B30">
        <v>0</v>
      </c>
      <c r="C30">
        <v>847</v>
      </c>
      <c r="D30">
        <v>852</v>
      </c>
      <c r="E30" s="1">
        <f t="shared" si="0"/>
        <v>40848</v>
      </c>
      <c r="F30" s="1">
        <f t="shared" si="1"/>
        <v>41000</v>
      </c>
    </row>
    <row r="31" spans="1:6" x14ac:dyDescent="0.25">
      <c r="A31">
        <v>1.1000000000000001E-2</v>
      </c>
      <c r="B31">
        <v>0</v>
      </c>
      <c r="C31">
        <v>853</v>
      </c>
      <c r="D31">
        <v>858</v>
      </c>
      <c r="E31" s="1">
        <f t="shared" si="0"/>
        <v>41030</v>
      </c>
      <c r="F31" s="1">
        <f t="shared" si="1"/>
        <v>41183</v>
      </c>
    </row>
    <row r="32" spans="1:6" x14ac:dyDescent="0.25">
      <c r="A32">
        <v>8.8000000000000005E-3</v>
      </c>
      <c r="B32">
        <v>0</v>
      </c>
      <c r="C32">
        <v>859</v>
      </c>
      <c r="D32">
        <v>864</v>
      </c>
      <c r="E32" s="1">
        <f t="shared" si="0"/>
        <v>41214</v>
      </c>
      <c r="F32" s="1">
        <f t="shared" si="1"/>
        <v>41365</v>
      </c>
    </row>
    <row r="33" spans="1:6" x14ac:dyDescent="0.25">
      <c r="A33">
        <v>5.8999999999999999E-3</v>
      </c>
      <c r="B33">
        <v>0</v>
      </c>
      <c r="C33">
        <v>865</v>
      </c>
      <c r="D33">
        <v>870</v>
      </c>
      <c r="E33" s="1">
        <f t="shared" si="0"/>
        <v>41395</v>
      </c>
      <c r="F33" s="1">
        <f t="shared" si="1"/>
        <v>41548</v>
      </c>
    </row>
    <row r="34" spans="1:6" x14ac:dyDescent="0.25">
      <c r="A34">
        <v>5.8999999999999999E-3</v>
      </c>
      <c r="B34">
        <v>2E-3</v>
      </c>
      <c r="C34">
        <v>871</v>
      </c>
      <c r="D34">
        <v>876</v>
      </c>
      <c r="E34" s="1">
        <f t="shared" si="0"/>
        <v>41579</v>
      </c>
      <c r="F34" s="1">
        <f t="shared" si="1"/>
        <v>41730</v>
      </c>
    </row>
    <row r="35" spans="1:6" x14ac:dyDescent="0.25">
      <c r="A35">
        <v>9.1999999999999998E-3</v>
      </c>
      <c r="B35">
        <v>1E-3</v>
      </c>
      <c r="C35">
        <v>877</v>
      </c>
      <c r="D35">
        <v>882</v>
      </c>
      <c r="E35" s="1">
        <f t="shared" si="0"/>
        <v>41760</v>
      </c>
      <c r="F35" s="1">
        <f t="shared" si="1"/>
        <v>41913</v>
      </c>
    </row>
    <row r="36" spans="1:6" x14ac:dyDescent="0.25">
      <c r="A36">
        <v>7.4000000000000003E-3</v>
      </c>
      <c r="B36">
        <v>0</v>
      </c>
      <c r="C36">
        <v>883</v>
      </c>
      <c r="D36">
        <v>888</v>
      </c>
      <c r="E36" s="1">
        <f t="shared" si="0"/>
        <v>41944</v>
      </c>
      <c r="F36" s="1">
        <f t="shared" si="1"/>
        <v>42095</v>
      </c>
    </row>
    <row r="37" spans="1:6" x14ac:dyDescent="0.25">
      <c r="A37">
        <v>-8.0000000000000002E-3</v>
      </c>
      <c r="B37">
        <v>0</v>
      </c>
      <c r="C37">
        <v>889</v>
      </c>
      <c r="D37">
        <v>894</v>
      </c>
      <c r="E37" s="1">
        <f t="shared" si="0"/>
        <v>42125</v>
      </c>
      <c r="F37" s="1">
        <f t="shared" si="1"/>
        <v>42278</v>
      </c>
    </row>
    <row r="38" spans="1:6" x14ac:dyDescent="0.25">
      <c r="A38">
        <v>7.7000000000000002E-3</v>
      </c>
      <c r="B38">
        <v>1E-3</v>
      </c>
      <c r="C38">
        <v>895</v>
      </c>
      <c r="D38">
        <v>900</v>
      </c>
      <c r="E38" s="1">
        <f t="shared" si="0"/>
        <v>42309</v>
      </c>
      <c r="F38" s="1">
        <f t="shared" si="1"/>
        <v>42461</v>
      </c>
    </row>
    <row r="39" spans="1:6" x14ac:dyDescent="0.25">
      <c r="A39">
        <v>8.0000000000000004E-4</v>
      </c>
      <c r="B39">
        <v>1E-3</v>
      </c>
      <c r="C39">
        <v>901</v>
      </c>
      <c r="D39">
        <v>906</v>
      </c>
      <c r="E39" s="1">
        <f t="shared" si="0"/>
        <v>42491</v>
      </c>
      <c r="F39" s="1">
        <f t="shared" si="1"/>
        <v>42644</v>
      </c>
    </row>
    <row r="40" spans="1:6" x14ac:dyDescent="0.25">
      <c r="A40">
        <v>1.38E-2</v>
      </c>
      <c r="B40">
        <v>0</v>
      </c>
      <c r="C40">
        <v>907</v>
      </c>
      <c r="D40">
        <v>912</v>
      </c>
      <c r="E40" s="1">
        <f t="shared" si="0"/>
        <v>42675</v>
      </c>
      <c r="F40" s="1">
        <f t="shared" si="1"/>
        <v>42826</v>
      </c>
    </row>
    <row r="41" spans="1:6" x14ac:dyDescent="0.25">
      <c r="A41">
        <v>9.7999999999999997E-3</v>
      </c>
      <c r="B41">
        <v>0</v>
      </c>
      <c r="C41">
        <v>913</v>
      </c>
      <c r="D41">
        <v>918</v>
      </c>
      <c r="E41" s="1">
        <f t="shared" si="0"/>
        <v>42856</v>
      </c>
      <c r="F41" s="1">
        <f t="shared" si="1"/>
        <v>43009</v>
      </c>
    </row>
    <row r="42" spans="1:6" x14ac:dyDescent="0.25">
      <c r="A42">
        <v>1.24E-2</v>
      </c>
      <c r="B42">
        <v>1E-3</v>
      </c>
      <c r="C42">
        <v>919</v>
      </c>
      <c r="D42">
        <v>924</v>
      </c>
      <c r="E42" s="1">
        <f t="shared" si="0"/>
        <v>43040</v>
      </c>
      <c r="F42" s="1">
        <f t="shared" si="1"/>
        <v>43191</v>
      </c>
    </row>
    <row r="43" spans="1:6" x14ac:dyDescent="0.25">
      <c r="A43">
        <v>1.11E-2</v>
      </c>
      <c r="B43">
        <v>3.0000000000000001E-3</v>
      </c>
      <c r="C43">
        <v>925</v>
      </c>
      <c r="D43">
        <v>930</v>
      </c>
      <c r="E43" s="1">
        <f t="shared" si="0"/>
        <v>43221</v>
      </c>
      <c r="F43" s="1">
        <f t="shared" si="1"/>
        <v>43374</v>
      </c>
    </row>
    <row r="44" spans="1:6" x14ac:dyDescent="0.25">
      <c r="A44">
        <v>1.1599999999999999E-2</v>
      </c>
      <c r="B44">
        <v>5.0000000000000001E-3</v>
      </c>
      <c r="C44">
        <v>931</v>
      </c>
      <c r="D44">
        <v>936</v>
      </c>
      <c r="E44" s="1">
        <f t="shared" si="0"/>
        <v>43405</v>
      </c>
      <c r="F44" s="1">
        <f t="shared" si="1"/>
        <v>43556</v>
      </c>
    </row>
    <row r="45" spans="1:6" x14ac:dyDescent="0.25">
      <c r="A45">
        <v>6.9999999999999993E-3</v>
      </c>
      <c r="B45">
        <v>5.0000000000000001E-3</v>
      </c>
      <c r="C45">
        <v>937</v>
      </c>
      <c r="D45">
        <v>942</v>
      </c>
      <c r="E45" s="1">
        <f t="shared" si="0"/>
        <v>43586</v>
      </c>
      <c r="F45" s="1">
        <f t="shared" si="1"/>
        <v>43739</v>
      </c>
    </row>
    <row r="46" spans="1:6" x14ac:dyDescent="0.25">
      <c r="A46">
        <v>1.01E-2</v>
      </c>
      <c r="B46">
        <v>2E-3</v>
      </c>
      <c r="C46">
        <v>943</v>
      </c>
      <c r="D46">
        <v>948</v>
      </c>
      <c r="E46" s="1">
        <f t="shared" si="0"/>
        <v>43770</v>
      </c>
      <c r="F46" s="1">
        <f t="shared" si="1"/>
        <v>43922</v>
      </c>
    </row>
    <row r="47" spans="1:6" x14ac:dyDescent="0.25">
      <c r="A47">
        <v>5.3E-3</v>
      </c>
      <c r="B47">
        <v>0</v>
      </c>
      <c r="C47">
        <v>949</v>
      </c>
      <c r="D47">
        <v>954</v>
      </c>
      <c r="E47" s="1">
        <f t="shared" si="0"/>
        <v>43952</v>
      </c>
      <c r="F47" s="1">
        <f t="shared" si="1"/>
        <v>44105</v>
      </c>
    </row>
    <row r="48" spans="1:6" x14ac:dyDescent="0.25">
      <c r="A48">
        <v>8.3999999999999995E-3</v>
      </c>
      <c r="B48">
        <v>0</v>
      </c>
      <c r="C48">
        <v>955</v>
      </c>
      <c r="D48">
        <v>960</v>
      </c>
      <c r="E48" s="1">
        <f t="shared" si="0"/>
        <v>44136</v>
      </c>
      <c r="F48" s="1">
        <f t="shared" si="1"/>
        <v>44287</v>
      </c>
    </row>
    <row r="49" spans="1:6" x14ac:dyDescent="0.25">
      <c r="A49">
        <v>1.77E-2</v>
      </c>
      <c r="B49">
        <v>0</v>
      </c>
      <c r="C49">
        <v>961</v>
      </c>
      <c r="D49">
        <v>966</v>
      </c>
      <c r="E49" s="1">
        <f t="shared" si="0"/>
        <v>44317</v>
      </c>
      <c r="F49" s="1">
        <f t="shared" si="1"/>
        <v>44470</v>
      </c>
    </row>
    <row r="50" spans="1:6" x14ac:dyDescent="0.25">
      <c r="A50">
        <v>3.56E-2</v>
      </c>
      <c r="B50">
        <v>0</v>
      </c>
      <c r="C50">
        <v>967</v>
      </c>
      <c r="D50">
        <v>972</v>
      </c>
      <c r="E50" s="1">
        <f t="shared" si="0"/>
        <v>44501</v>
      </c>
      <c r="F50" s="1">
        <f t="shared" si="1"/>
        <v>44652</v>
      </c>
    </row>
    <row r="51" spans="1:6" x14ac:dyDescent="0.25">
      <c r="A51">
        <v>4.8099999999999997E-2</v>
      </c>
      <c r="B51">
        <v>0</v>
      </c>
      <c r="C51">
        <v>973</v>
      </c>
      <c r="D51">
        <v>978</v>
      </c>
      <c r="E51" s="1">
        <f t="shared" si="0"/>
        <v>44682</v>
      </c>
      <c r="F51" s="1">
        <f t="shared" si="1"/>
        <v>44835</v>
      </c>
    </row>
    <row r="52" spans="1:6" x14ac:dyDescent="0.25">
      <c r="A52">
        <v>3.2400000000000005E-2</v>
      </c>
      <c r="B52">
        <v>4.0000000000000001E-3</v>
      </c>
      <c r="C52">
        <v>979</v>
      </c>
      <c r="D52">
        <v>984</v>
      </c>
      <c r="E52" s="1">
        <f t="shared" si="0"/>
        <v>44866</v>
      </c>
      <c r="F52" s="1">
        <f t="shared" si="1"/>
        <v>45017</v>
      </c>
    </row>
    <row r="53" spans="1:6" x14ac:dyDescent="0.25">
      <c r="A53">
        <v>1.6899999999999998E-2</v>
      </c>
      <c r="B53">
        <v>9.0000000000000011E-3</v>
      </c>
      <c r="C53">
        <v>985</v>
      </c>
      <c r="D53">
        <v>990</v>
      </c>
      <c r="E53" s="1">
        <f t="shared" si="0"/>
        <v>45047</v>
      </c>
      <c r="F53" s="1">
        <f t="shared" si="1"/>
        <v>45200</v>
      </c>
    </row>
    <row r="54" spans="1:6" x14ac:dyDescent="0.25">
      <c r="A54">
        <v>1.9699999999999999E-2</v>
      </c>
      <c r="B54">
        <v>1.3000000000000001E-2</v>
      </c>
      <c r="C54">
        <v>991</v>
      </c>
      <c r="D54">
        <v>996</v>
      </c>
      <c r="E54" s="1">
        <f t="shared" si="0"/>
        <v>45231</v>
      </c>
      <c r="F54" s="1">
        <f t="shared" si="1"/>
        <v>45383</v>
      </c>
    </row>
    <row r="55" spans="1:6" x14ac:dyDescent="0.25">
      <c r="A55">
        <v>1.4800000000000001E-2</v>
      </c>
      <c r="B55">
        <v>1.2999999999999999E-2</v>
      </c>
      <c r="C55">
        <v>997</v>
      </c>
      <c r="D55">
        <v>1002</v>
      </c>
      <c r="E55" s="1">
        <f t="shared" si="0"/>
        <v>45413</v>
      </c>
      <c r="F55" s="1">
        <f t="shared" si="1"/>
        <v>45566</v>
      </c>
    </row>
    <row r="56" spans="1:6" x14ac:dyDescent="0.25">
      <c r="E56" s="1"/>
      <c r="F56" s="1"/>
    </row>
    <row r="57" spans="1:6" x14ac:dyDescent="0.25">
      <c r="E57" s="1"/>
      <c r="F57" s="1"/>
    </row>
    <row r="58" spans="1:6" x14ac:dyDescent="0.25">
      <c r="E58" s="1"/>
      <c r="F58" s="1"/>
    </row>
    <row r="59" spans="1:6" x14ac:dyDescent="0.25">
      <c r="E59" s="1"/>
      <c r="F59" s="1"/>
    </row>
    <row r="60" spans="1:6" x14ac:dyDescent="0.25">
      <c r="E60" s="1"/>
      <c r="F60" s="1"/>
    </row>
    <row r="61" spans="1:6" x14ac:dyDescent="0.25">
      <c r="E61" s="1"/>
      <c r="F61" s="1"/>
    </row>
    <row r="62" spans="1:6" x14ac:dyDescent="0.25">
      <c r="E62" s="1"/>
      <c r="F62" s="1"/>
    </row>
    <row r="63" spans="1:6" x14ac:dyDescent="0.25">
      <c r="E63" s="1"/>
      <c r="F63" s="1"/>
    </row>
    <row r="64" spans="1:6" x14ac:dyDescent="0.25">
      <c r="E64" s="1"/>
      <c r="F64" s="1"/>
    </row>
    <row r="65" spans="5:6" x14ac:dyDescent="0.25">
      <c r="E65" s="1"/>
      <c r="F65" s="1"/>
    </row>
    <row r="66" spans="5:6" x14ac:dyDescent="0.25">
      <c r="E66" s="1"/>
      <c r="F66" s="1"/>
    </row>
    <row r="67" spans="5:6" x14ac:dyDescent="0.25">
      <c r="E67" s="1"/>
      <c r="F67" s="1"/>
    </row>
    <row r="68" spans="5:6" x14ac:dyDescent="0.25">
      <c r="E68" s="1"/>
      <c r="F68" s="1"/>
    </row>
    <row r="69" spans="5:6" x14ac:dyDescent="0.25">
      <c r="E69" s="1"/>
      <c r="F69" s="1"/>
    </row>
    <row r="70" spans="5:6" x14ac:dyDescent="0.25">
      <c r="E70" s="1"/>
      <c r="F70" s="1"/>
    </row>
    <row r="71" spans="5:6" x14ac:dyDescent="0.25">
      <c r="E71" s="1"/>
      <c r="F71" s="1"/>
    </row>
    <row r="72" spans="5:6" x14ac:dyDescent="0.25">
      <c r="E72" s="1"/>
      <c r="F72" s="1"/>
    </row>
    <row r="73" spans="5:6" x14ac:dyDescent="0.25">
      <c r="E73" s="1"/>
      <c r="F73" s="1"/>
    </row>
    <row r="74" spans="5:6" x14ac:dyDescent="0.25">
      <c r="E74" s="1"/>
      <c r="F74" s="1"/>
    </row>
    <row r="75" spans="5:6" x14ac:dyDescent="0.25">
      <c r="E75" s="1"/>
      <c r="F75" s="1"/>
    </row>
    <row r="76" spans="5:6" x14ac:dyDescent="0.25">
      <c r="E76" s="1"/>
      <c r="F76" s="1"/>
    </row>
    <row r="77" spans="5:6" x14ac:dyDescent="0.25">
      <c r="E77" s="1"/>
      <c r="F77" s="1"/>
    </row>
    <row r="78" spans="5:6" x14ac:dyDescent="0.25">
      <c r="E78" s="1"/>
      <c r="F78" s="1"/>
    </row>
    <row r="79" spans="5:6" x14ac:dyDescent="0.25">
      <c r="E79" s="1"/>
      <c r="F79" s="1"/>
    </row>
    <row r="80" spans="5:6" x14ac:dyDescent="0.25">
      <c r="E80" s="1"/>
      <c r="F80" s="1"/>
    </row>
    <row r="81" spans="5:6" x14ac:dyDescent="0.25">
      <c r="E81" s="1"/>
      <c r="F81" s="1"/>
    </row>
    <row r="82" spans="5:6" x14ac:dyDescent="0.25">
      <c r="E82" s="1"/>
      <c r="F82" s="1"/>
    </row>
    <row r="83" spans="5:6" x14ac:dyDescent="0.25">
      <c r="E83" s="1"/>
      <c r="F83" s="1"/>
    </row>
    <row r="84" spans="5:6" x14ac:dyDescent="0.25">
      <c r="E84" s="1"/>
      <c r="F84" s="1"/>
    </row>
    <row r="85" spans="5:6" x14ac:dyDescent="0.25">
      <c r="E85" s="1"/>
      <c r="F85" s="1"/>
    </row>
    <row r="86" spans="5:6" x14ac:dyDescent="0.25">
      <c r="E86" s="1"/>
      <c r="F86" s="1"/>
    </row>
    <row r="87" spans="5:6" x14ac:dyDescent="0.25">
      <c r="E87" s="1"/>
      <c r="F87" s="1"/>
    </row>
    <row r="88" spans="5:6" x14ac:dyDescent="0.25">
      <c r="E88" s="1"/>
      <c r="F88" s="1"/>
    </row>
    <row r="89" spans="5:6" x14ac:dyDescent="0.25">
      <c r="E89" s="1"/>
      <c r="F89" s="1"/>
    </row>
    <row r="90" spans="5:6" x14ac:dyDescent="0.25">
      <c r="E90" s="1"/>
      <c r="F90" s="1"/>
    </row>
    <row r="91" spans="5:6" x14ac:dyDescent="0.25">
      <c r="E91" s="1"/>
      <c r="F91" s="1"/>
    </row>
    <row r="92" spans="5:6" x14ac:dyDescent="0.25">
      <c r="E92" s="1"/>
      <c r="F92" s="1"/>
    </row>
    <row r="93" spans="5:6" x14ac:dyDescent="0.25">
      <c r="E93" s="1"/>
      <c r="F93" s="1"/>
    </row>
    <row r="94" spans="5:6" x14ac:dyDescent="0.25">
      <c r="E94" s="1"/>
      <c r="F94" s="1"/>
    </row>
    <row r="95" spans="5:6" x14ac:dyDescent="0.25">
      <c r="E95" s="1"/>
      <c r="F95" s="1"/>
    </row>
    <row r="96" spans="5:6" x14ac:dyDescent="0.25">
      <c r="E96" s="1"/>
      <c r="F96" s="1"/>
    </row>
    <row r="97" spans="5:6" x14ac:dyDescent="0.25">
      <c r="E97" s="1"/>
      <c r="F97" s="1"/>
    </row>
    <row r="98" spans="5:6" x14ac:dyDescent="0.25">
      <c r="E98" s="1"/>
      <c r="F98" s="1"/>
    </row>
    <row r="99" spans="5:6" x14ac:dyDescent="0.25">
      <c r="E99" s="1"/>
      <c r="F99" s="1"/>
    </row>
    <row r="100" spans="5:6" x14ac:dyDescent="0.25">
      <c r="E100" s="1"/>
      <c r="F100" s="1"/>
    </row>
    <row r="101" spans="5:6" x14ac:dyDescent="0.25">
      <c r="E101" s="1"/>
      <c r="F101" s="1"/>
    </row>
    <row r="102" spans="5:6" x14ac:dyDescent="0.25">
      <c r="E102" s="1"/>
      <c r="F102" s="1"/>
    </row>
    <row r="103" spans="5:6" x14ac:dyDescent="0.25">
      <c r="E103" s="1"/>
      <c r="F103" s="1"/>
    </row>
    <row r="104" spans="5:6" x14ac:dyDescent="0.25">
      <c r="E104" s="1"/>
      <c r="F104" s="1"/>
    </row>
    <row r="105" spans="5:6" x14ac:dyDescent="0.25">
      <c r="E105" s="1"/>
      <c r="F105" s="1"/>
    </row>
    <row r="106" spans="5:6" x14ac:dyDescent="0.25">
      <c r="E106" s="1"/>
      <c r="F106" s="1"/>
    </row>
    <row r="107" spans="5:6" x14ac:dyDescent="0.25">
      <c r="E107" s="1"/>
      <c r="F107" s="1"/>
    </row>
    <row r="108" spans="5:6" x14ac:dyDescent="0.25">
      <c r="E108" s="1"/>
      <c r="F108" s="1"/>
    </row>
    <row r="109" spans="5:6" x14ac:dyDescent="0.25">
      <c r="E109" s="1"/>
      <c r="F109" s="1"/>
    </row>
    <row r="110" spans="5:6" x14ac:dyDescent="0.25">
      <c r="E110" s="1"/>
      <c r="F110" s="1"/>
    </row>
    <row r="111" spans="5:6" x14ac:dyDescent="0.25">
      <c r="E111" s="1"/>
      <c r="F111" s="1"/>
    </row>
    <row r="112" spans="5:6" x14ac:dyDescent="0.25">
      <c r="E112" s="1"/>
      <c r="F112" s="1"/>
    </row>
    <row r="113" spans="5:6" x14ac:dyDescent="0.25">
      <c r="E113" s="1"/>
      <c r="F113" s="1"/>
    </row>
    <row r="114" spans="5:6" x14ac:dyDescent="0.25">
      <c r="E114" s="1"/>
      <c r="F114" s="1"/>
    </row>
    <row r="115" spans="5:6" x14ac:dyDescent="0.25">
      <c r="E115" s="1"/>
      <c r="F115" s="1"/>
    </row>
    <row r="116" spans="5:6" x14ac:dyDescent="0.25">
      <c r="E116" s="1"/>
      <c r="F116" s="1"/>
    </row>
    <row r="117" spans="5:6" x14ac:dyDescent="0.25">
      <c r="E117" s="1"/>
      <c r="F117" s="1"/>
    </row>
    <row r="118" spans="5:6" x14ac:dyDescent="0.25">
      <c r="E118" s="1"/>
      <c r="F118" s="1"/>
    </row>
    <row r="119" spans="5:6" x14ac:dyDescent="0.25">
      <c r="E119" s="1"/>
      <c r="F119" s="1"/>
    </row>
    <row r="120" spans="5:6" x14ac:dyDescent="0.25">
      <c r="E120" s="1"/>
      <c r="F120" s="1"/>
    </row>
    <row r="121" spans="5:6" x14ac:dyDescent="0.25">
      <c r="E121" s="1"/>
      <c r="F121" s="1"/>
    </row>
    <row r="122" spans="5:6" x14ac:dyDescent="0.25">
      <c r="E122" s="1"/>
      <c r="F122" s="1"/>
    </row>
    <row r="123" spans="5:6" x14ac:dyDescent="0.25">
      <c r="E123" s="1"/>
      <c r="F123" s="1"/>
    </row>
    <row r="124" spans="5:6" x14ac:dyDescent="0.25">
      <c r="E124" s="1"/>
      <c r="F124" s="1"/>
    </row>
    <row r="125" spans="5:6" x14ac:dyDescent="0.25">
      <c r="E125" s="1"/>
      <c r="F125" s="1"/>
    </row>
    <row r="126" spans="5:6" x14ac:dyDescent="0.25">
      <c r="E126" s="1"/>
      <c r="F126" s="1"/>
    </row>
    <row r="127" spans="5:6" x14ac:dyDescent="0.25">
      <c r="E127" s="1"/>
      <c r="F127" s="1"/>
    </row>
    <row r="128" spans="5:6" x14ac:dyDescent="0.25">
      <c r="E128" s="1"/>
      <c r="F128" s="1"/>
    </row>
    <row r="129" spans="5:6" x14ac:dyDescent="0.25">
      <c r="E129" s="1"/>
      <c r="F129" s="1"/>
    </row>
    <row r="130" spans="5:6" x14ac:dyDescent="0.25">
      <c r="E130" s="1"/>
      <c r="F130" s="1"/>
    </row>
    <row r="131" spans="5:6" x14ac:dyDescent="0.25">
      <c r="E131" s="1"/>
      <c r="F131" s="1"/>
    </row>
    <row r="132" spans="5:6" x14ac:dyDescent="0.25">
      <c r="E132" s="1"/>
      <c r="F132" s="1"/>
    </row>
    <row r="133" spans="5:6" x14ac:dyDescent="0.25">
      <c r="E133" s="1"/>
      <c r="F133" s="1"/>
    </row>
    <row r="134" spans="5:6" x14ac:dyDescent="0.25">
      <c r="E134" s="1"/>
      <c r="F134" s="1"/>
    </row>
    <row r="135" spans="5:6" x14ac:dyDescent="0.25">
      <c r="E135" s="1"/>
      <c r="F135" s="1"/>
    </row>
    <row r="136" spans="5:6" x14ac:dyDescent="0.25">
      <c r="E136" s="1"/>
      <c r="F136" s="1"/>
    </row>
    <row r="137" spans="5:6" x14ac:dyDescent="0.25">
      <c r="E137" s="1"/>
      <c r="F137" s="1"/>
    </row>
    <row r="138" spans="5:6" x14ac:dyDescent="0.25">
      <c r="E138" s="1"/>
      <c r="F138" s="1"/>
    </row>
    <row r="139" spans="5:6" x14ac:dyDescent="0.25">
      <c r="E139" s="1"/>
      <c r="F139" s="1"/>
    </row>
    <row r="140" spans="5:6" x14ac:dyDescent="0.25">
      <c r="E140" s="1"/>
      <c r="F140" s="1"/>
    </row>
    <row r="141" spans="5:6" x14ac:dyDescent="0.25">
      <c r="E141" s="1"/>
      <c r="F141" s="1"/>
    </row>
    <row r="142" spans="5:6" x14ac:dyDescent="0.25">
      <c r="E142" s="1"/>
      <c r="F142" s="1"/>
    </row>
    <row r="143" spans="5:6" x14ac:dyDescent="0.25">
      <c r="E143" s="1"/>
      <c r="F143" s="1"/>
    </row>
    <row r="144" spans="5:6" x14ac:dyDescent="0.25">
      <c r="E144" s="1"/>
      <c r="F144" s="1"/>
    </row>
    <row r="145" spans="5:6" x14ac:dyDescent="0.25">
      <c r="E145" s="1"/>
      <c r="F145" s="1"/>
    </row>
    <row r="146" spans="5:6" x14ac:dyDescent="0.25">
      <c r="E146" s="1"/>
      <c r="F146" s="1"/>
    </row>
    <row r="147" spans="5:6" x14ac:dyDescent="0.25">
      <c r="E147" s="1"/>
      <c r="F147" s="1"/>
    </row>
    <row r="148" spans="5:6" x14ac:dyDescent="0.25">
      <c r="E148" s="1"/>
      <c r="F148" s="1"/>
    </row>
    <row r="149" spans="5:6" x14ac:dyDescent="0.25">
      <c r="E149" s="1"/>
      <c r="F149" s="1"/>
    </row>
    <row r="150" spans="5:6" x14ac:dyDescent="0.25">
      <c r="E150" s="1"/>
      <c r="F150" s="1"/>
    </row>
    <row r="151" spans="5:6" x14ac:dyDescent="0.25">
      <c r="E151" s="1"/>
      <c r="F151" s="1"/>
    </row>
    <row r="152" spans="5:6" x14ac:dyDescent="0.25">
      <c r="E152" s="1"/>
      <c r="F152" s="1"/>
    </row>
    <row r="153" spans="5:6" x14ac:dyDescent="0.25">
      <c r="E153" s="1"/>
      <c r="F153" s="1"/>
    </row>
    <row r="154" spans="5:6" x14ac:dyDescent="0.25">
      <c r="E154" s="1"/>
      <c r="F154" s="1"/>
    </row>
    <row r="155" spans="5:6" x14ac:dyDescent="0.25">
      <c r="E155" s="1"/>
      <c r="F155" s="1"/>
    </row>
    <row r="156" spans="5:6" x14ac:dyDescent="0.25">
      <c r="E156" s="1"/>
      <c r="F156" s="1"/>
    </row>
    <row r="157" spans="5:6" x14ac:dyDescent="0.25">
      <c r="E157" s="1"/>
      <c r="F157" s="1"/>
    </row>
    <row r="158" spans="5:6" x14ac:dyDescent="0.25">
      <c r="E158" s="1"/>
      <c r="F158" s="1"/>
    </row>
    <row r="159" spans="5:6" x14ac:dyDescent="0.25">
      <c r="E159" s="1"/>
      <c r="F159" s="1"/>
    </row>
    <row r="160" spans="5:6" x14ac:dyDescent="0.25">
      <c r="E160" s="1"/>
      <c r="F160" s="1"/>
    </row>
    <row r="161" spans="5:6" x14ac:dyDescent="0.25">
      <c r="E161" s="1"/>
      <c r="F161" s="1"/>
    </row>
    <row r="162" spans="5:6" x14ac:dyDescent="0.25">
      <c r="E162" s="1"/>
      <c r="F162" s="1"/>
    </row>
    <row r="163" spans="5:6" x14ac:dyDescent="0.25">
      <c r="E163" s="1"/>
      <c r="F163" s="1"/>
    </row>
    <row r="164" spans="5:6" x14ac:dyDescent="0.25">
      <c r="E164" s="1"/>
      <c r="F164" s="1"/>
    </row>
    <row r="165" spans="5:6" x14ac:dyDescent="0.25">
      <c r="E165" s="1"/>
      <c r="F165" s="1"/>
    </row>
    <row r="166" spans="5:6" x14ac:dyDescent="0.25">
      <c r="E166" s="1"/>
      <c r="F166" s="1"/>
    </row>
    <row r="167" spans="5:6" x14ac:dyDescent="0.25">
      <c r="E167" s="1"/>
      <c r="F167" s="1"/>
    </row>
    <row r="168" spans="5:6" x14ac:dyDescent="0.25">
      <c r="E168" s="1"/>
      <c r="F168" s="1"/>
    </row>
    <row r="169" spans="5:6" x14ac:dyDescent="0.25">
      <c r="E169" s="1"/>
      <c r="F169" s="1"/>
    </row>
    <row r="170" spans="5:6" x14ac:dyDescent="0.25">
      <c r="E170" s="1"/>
      <c r="F170" s="1"/>
    </row>
    <row r="171" spans="5:6" x14ac:dyDescent="0.25">
      <c r="E171" s="1"/>
      <c r="F171" s="1"/>
    </row>
    <row r="172" spans="5:6" x14ac:dyDescent="0.25">
      <c r="E172" s="1"/>
      <c r="F172" s="1"/>
    </row>
    <row r="173" spans="5:6" x14ac:dyDescent="0.25">
      <c r="E173" s="1"/>
      <c r="F173" s="1"/>
    </row>
    <row r="174" spans="5:6" x14ac:dyDescent="0.25">
      <c r="E174" s="1"/>
      <c r="F174" s="1"/>
    </row>
    <row r="175" spans="5:6" x14ac:dyDescent="0.25">
      <c r="E175" s="1"/>
      <c r="F175" s="1"/>
    </row>
    <row r="176" spans="5:6" x14ac:dyDescent="0.25">
      <c r="E176" s="1"/>
      <c r="F176" s="1"/>
    </row>
    <row r="177" spans="5:6" x14ac:dyDescent="0.25">
      <c r="E177" s="1"/>
      <c r="F177" s="1"/>
    </row>
    <row r="178" spans="5:6" x14ac:dyDescent="0.25">
      <c r="E178" s="1"/>
      <c r="F178" s="1"/>
    </row>
    <row r="179" spans="5:6" x14ac:dyDescent="0.25">
      <c r="E179" s="1"/>
      <c r="F179" s="1"/>
    </row>
    <row r="180" spans="5:6" x14ac:dyDescent="0.25">
      <c r="E180" s="1"/>
      <c r="F180" s="1"/>
    </row>
    <row r="181" spans="5:6" x14ac:dyDescent="0.25">
      <c r="E181" s="1"/>
      <c r="F181" s="1"/>
    </row>
    <row r="182" spans="5:6" x14ac:dyDescent="0.25">
      <c r="E182" s="1"/>
      <c r="F182" s="1"/>
    </row>
    <row r="183" spans="5:6" x14ac:dyDescent="0.25">
      <c r="E183" s="1"/>
      <c r="F183" s="1"/>
    </row>
    <row r="184" spans="5:6" x14ac:dyDescent="0.25">
      <c r="E184" s="1"/>
      <c r="F184" s="1"/>
    </row>
    <row r="185" spans="5:6" x14ac:dyDescent="0.25">
      <c r="E185" s="1"/>
      <c r="F185" s="1"/>
    </row>
    <row r="186" spans="5:6" x14ac:dyDescent="0.25">
      <c r="E186" s="1"/>
      <c r="F186" s="1"/>
    </row>
    <row r="187" spans="5:6" x14ac:dyDescent="0.25">
      <c r="E187" s="1"/>
      <c r="F187" s="1"/>
    </row>
    <row r="188" spans="5:6" x14ac:dyDescent="0.25">
      <c r="E188" s="1"/>
      <c r="F188" s="1"/>
    </row>
    <row r="189" spans="5:6" x14ac:dyDescent="0.25">
      <c r="E189" s="1"/>
      <c r="F189" s="1"/>
    </row>
    <row r="190" spans="5:6" x14ac:dyDescent="0.25">
      <c r="E190" s="1"/>
      <c r="F190" s="1"/>
    </row>
    <row r="191" spans="5:6" x14ac:dyDescent="0.25">
      <c r="E191" s="1"/>
      <c r="F191" s="1"/>
    </row>
    <row r="192" spans="5:6" x14ac:dyDescent="0.25">
      <c r="E192" s="1"/>
      <c r="F192" s="1"/>
    </row>
    <row r="193" spans="5:6" x14ac:dyDescent="0.25">
      <c r="E193" s="1"/>
      <c r="F193" s="1"/>
    </row>
    <row r="194" spans="5:6" x14ac:dyDescent="0.25">
      <c r="E194" s="1"/>
      <c r="F194" s="1"/>
    </row>
    <row r="195" spans="5:6" x14ac:dyDescent="0.25">
      <c r="E195" s="1"/>
      <c r="F195" s="1"/>
    </row>
    <row r="196" spans="5:6" x14ac:dyDescent="0.25">
      <c r="E196" s="1"/>
      <c r="F196" s="1"/>
    </row>
    <row r="197" spans="5:6" x14ac:dyDescent="0.25">
      <c r="E197" s="1"/>
      <c r="F197" s="1"/>
    </row>
    <row r="198" spans="5:6" x14ac:dyDescent="0.25">
      <c r="E198" s="1"/>
      <c r="F198" s="1"/>
    </row>
    <row r="199" spans="5:6" x14ac:dyDescent="0.25">
      <c r="E199" s="1"/>
      <c r="F199" s="1"/>
    </row>
    <row r="200" spans="5:6" x14ac:dyDescent="0.25">
      <c r="E200" s="1"/>
      <c r="F200" s="1"/>
    </row>
    <row r="201" spans="5:6" x14ac:dyDescent="0.25">
      <c r="E201" s="1"/>
      <c r="F201" s="1"/>
    </row>
    <row r="202" spans="5:6" x14ac:dyDescent="0.25">
      <c r="E202" s="1"/>
      <c r="F202" s="1"/>
    </row>
    <row r="203" spans="5:6" x14ac:dyDescent="0.25">
      <c r="E203" s="1"/>
      <c r="F203" s="1"/>
    </row>
    <row r="204" spans="5:6" x14ac:dyDescent="0.25">
      <c r="E204" s="1"/>
      <c r="F204" s="1"/>
    </row>
    <row r="205" spans="5:6" x14ac:dyDescent="0.25">
      <c r="E205" s="1"/>
      <c r="F205" s="1"/>
    </row>
    <row r="206" spans="5:6" x14ac:dyDescent="0.25">
      <c r="E206" s="1"/>
      <c r="F206" s="1"/>
    </row>
    <row r="207" spans="5:6" x14ac:dyDescent="0.25">
      <c r="E207" s="1"/>
      <c r="F207" s="1"/>
    </row>
    <row r="208" spans="5:6" x14ac:dyDescent="0.25">
      <c r="E208" s="1"/>
      <c r="F208" s="1"/>
    </row>
    <row r="209" spans="5:6" x14ac:dyDescent="0.25">
      <c r="E209" s="1"/>
      <c r="F209" s="1"/>
    </row>
    <row r="210" spans="5:6" x14ac:dyDescent="0.25">
      <c r="E210" s="1"/>
      <c r="F210" s="1"/>
    </row>
    <row r="211" spans="5:6" x14ac:dyDescent="0.25">
      <c r="E211" s="1"/>
      <c r="F211" s="1"/>
    </row>
    <row r="212" spans="5:6" x14ac:dyDescent="0.25">
      <c r="E212" s="1"/>
      <c r="F212" s="1"/>
    </row>
    <row r="213" spans="5:6" x14ac:dyDescent="0.25">
      <c r="E213" s="1"/>
      <c r="F213" s="1"/>
    </row>
    <row r="214" spans="5:6" x14ac:dyDescent="0.25">
      <c r="E214" s="1"/>
      <c r="F214" s="1"/>
    </row>
    <row r="215" spans="5:6" x14ac:dyDescent="0.25">
      <c r="E215" s="1"/>
      <c r="F215" s="1"/>
    </row>
    <row r="216" spans="5:6" x14ac:dyDescent="0.25">
      <c r="E216" s="1"/>
      <c r="F216" s="1"/>
    </row>
    <row r="217" spans="5:6" x14ac:dyDescent="0.25">
      <c r="E217" s="1"/>
      <c r="F217" s="1"/>
    </row>
    <row r="218" spans="5:6" x14ac:dyDescent="0.25">
      <c r="E218" s="1"/>
      <c r="F218" s="1"/>
    </row>
    <row r="219" spans="5:6" x14ac:dyDescent="0.25">
      <c r="E219" s="1"/>
      <c r="F219" s="1"/>
    </row>
    <row r="220" spans="5:6" x14ac:dyDescent="0.25">
      <c r="E220" s="1"/>
      <c r="F220" s="1"/>
    </row>
    <row r="221" spans="5:6" x14ac:dyDescent="0.25">
      <c r="E221" s="1"/>
      <c r="F221" s="1"/>
    </row>
    <row r="222" spans="5:6" x14ac:dyDescent="0.25">
      <c r="E222" s="1"/>
      <c r="F222" s="1"/>
    </row>
    <row r="223" spans="5:6" x14ac:dyDescent="0.25">
      <c r="E223" s="1"/>
      <c r="F223" s="1"/>
    </row>
    <row r="224" spans="5:6" x14ac:dyDescent="0.25">
      <c r="E224" s="1"/>
      <c r="F224" s="1"/>
    </row>
    <row r="225" spans="5:6" x14ac:dyDescent="0.25">
      <c r="E225" s="1"/>
      <c r="F225" s="1"/>
    </row>
    <row r="226" spans="5:6" x14ac:dyDescent="0.25">
      <c r="E226" s="1"/>
      <c r="F226" s="1"/>
    </row>
    <row r="227" spans="5:6" x14ac:dyDescent="0.25">
      <c r="E227" s="1"/>
      <c r="F227" s="1"/>
    </row>
    <row r="228" spans="5:6" x14ac:dyDescent="0.25">
      <c r="E228" s="1"/>
      <c r="F228" s="1"/>
    </row>
    <row r="229" spans="5:6" x14ac:dyDescent="0.25">
      <c r="E229" s="1"/>
      <c r="F229" s="1"/>
    </row>
    <row r="230" spans="5:6" x14ac:dyDescent="0.25">
      <c r="E230" s="1"/>
      <c r="F230" s="1"/>
    </row>
    <row r="231" spans="5:6" x14ac:dyDescent="0.25">
      <c r="E231" s="1"/>
      <c r="F231" s="1"/>
    </row>
    <row r="232" spans="5:6" x14ac:dyDescent="0.25">
      <c r="E232" s="1"/>
      <c r="F232" s="1"/>
    </row>
    <row r="233" spans="5:6" x14ac:dyDescent="0.25">
      <c r="E233" s="1"/>
      <c r="F233" s="1"/>
    </row>
    <row r="234" spans="5:6" x14ac:dyDescent="0.25">
      <c r="E234" s="1"/>
      <c r="F234" s="1"/>
    </row>
    <row r="235" spans="5:6" x14ac:dyDescent="0.25">
      <c r="E235" s="1"/>
      <c r="F235" s="1"/>
    </row>
    <row r="236" spans="5:6" x14ac:dyDescent="0.25">
      <c r="E236" s="1"/>
      <c r="F236" s="1"/>
    </row>
    <row r="237" spans="5:6" x14ac:dyDescent="0.25">
      <c r="E237" s="1"/>
      <c r="F237" s="1"/>
    </row>
    <row r="238" spans="5:6" x14ac:dyDescent="0.25">
      <c r="E238" s="1"/>
      <c r="F238" s="1"/>
    </row>
    <row r="239" spans="5:6" x14ac:dyDescent="0.25">
      <c r="E239" s="1"/>
      <c r="F239" s="1"/>
    </row>
    <row r="240" spans="5:6" x14ac:dyDescent="0.25">
      <c r="E240" s="1"/>
      <c r="F240" s="1"/>
    </row>
    <row r="241" spans="5:6" x14ac:dyDescent="0.25">
      <c r="E241" s="1"/>
      <c r="F241" s="1"/>
    </row>
    <row r="242" spans="5:6" x14ac:dyDescent="0.25">
      <c r="E242" s="1"/>
      <c r="F242" s="1"/>
    </row>
    <row r="243" spans="5:6" x14ac:dyDescent="0.25">
      <c r="E243" s="1"/>
      <c r="F243" s="1"/>
    </row>
    <row r="244" spans="5:6" x14ac:dyDescent="0.25">
      <c r="E244" s="1"/>
      <c r="F244" s="1"/>
    </row>
    <row r="245" spans="5:6" x14ac:dyDescent="0.25">
      <c r="E245" s="1"/>
      <c r="F245" s="1"/>
    </row>
    <row r="246" spans="5:6" x14ac:dyDescent="0.25">
      <c r="E246" s="1"/>
      <c r="F246" s="1"/>
    </row>
    <row r="247" spans="5:6" x14ac:dyDescent="0.25">
      <c r="E247" s="1"/>
      <c r="F247" s="1"/>
    </row>
    <row r="248" spans="5:6" x14ac:dyDescent="0.25">
      <c r="E248" s="1"/>
      <c r="F248" s="1"/>
    </row>
    <row r="249" spans="5:6" x14ac:dyDescent="0.25">
      <c r="E249" s="1"/>
      <c r="F249" s="1"/>
    </row>
    <row r="250" spans="5:6" x14ac:dyDescent="0.25">
      <c r="E250" s="1"/>
      <c r="F250" s="1"/>
    </row>
    <row r="251" spans="5:6" x14ac:dyDescent="0.25">
      <c r="E251" s="1"/>
      <c r="F251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2273F-054D-4EB9-9181-CE2D5F9A2E3F}">
  <dimension ref="A1:H79"/>
  <sheetViews>
    <sheetView tabSelected="1" topLeftCell="E1" workbookViewId="0">
      <selection activeCell="F4" sqref="F4"/>
    </sheetView>
  </sheetViews>
  <sheetFormatPr defaultRowHeight="15" x14ac:dyDescent="0.25"/>
  <cols>
    <col min="1" max="1" width="12.7109375" hidden="1" customWidth="1"/>
    <col min="2" max="2" width="9.7109375" hidden="1" customWidth="1"/>
    <col min="3" max="4" width="9.140625" hidden="1" customWidth="1"/>
    <col min="5" max="5" width="19.42578125" customWidth="1"/>
    <col min="6" max="6" width="9.5703125" bestFit="1" customWidth="1"/>
    <col min="7" max="7" width="11.42578125" bestFit="1" customWidth="1"/>
    <col min="8" max="8" width="10.5703125" bestFit="1" customWidth="1"/>
  </cols>
  <sheetData>
    <row r="1" spans="1:8" x14ac:dyDescent="0.25">
      <c r="E1" s="8" t="str">
        <f>"SERIES I U.S. SAVINGS BOND INTEREST RATE HISTORY"</f>
        <v>SERIES I U.S. SAVINGS BOND INTEREST RATE HISTORY</v>
      </c>
      <c r="F1" s="9"/>
      <c r="G1" s="9"/>
      <c r="H1" s="9"/>
    </row>
    <row r="2" spans="1:8" x14ac:dyDescent="0.25">
      <c r="E2" s="7" t="str">
        <f>"(Includes rates announced through "&amp;TEXT(A6,"m/yyyy"&amp;")")</f>
        <v>(Includes rates announced through 5/2024)</v>
      </c>
      <c r="F2" s="7"/>
      <c r="G2" s="7"/>
      <c r="H2" s="7"/>
    </row>
    <row r="3" spans="1:8" ht="15.75" thickBot="1" x14ac:dyDescent="0.3">
      <c r="A3" t="s">
        <v>0</v>
      </c>
      <c r="B3" t="s">
        <v>12</v>
      </c>
    </row>
    <row r="4" spans="1:8" ht="15.75" thickBot="1" x14ac:dyDescent="0.3">
      <c r="A4" s="5">
        <v>36039</v>
      </c>
      <c r="B4" t="b">
        <f>F4&gt;=A4</f>
        <v>1</v>
      </c>
      <c r="C4" s="1">
        <f>EDATE(F4,-MOD(MONTH(F4)+1,6))</f>
        <v>35916</v>
      </c>
      <c r="E4" s="12" t="s">
        <v>7</v>
      </c>
      <c r="F4" s="15">
        <v>36039</v>
      </c>
    </row>
    <row r="5" spans="1:8" x14ac:dyDescent="0.25">
      <c r="A5" s="5">
        <f>EDATE(A6,5)</f>
        <v>45566</v>
      </c>
      <c r="B5" t="b">
        <f>F4&lt;=A5</f>
        <v>1</v>
      </c>
      <c r="C5">
        <f>COUNTIFS(A:A,TRUE)</f>
        <v>53</v>
      </c>
    </row>
    <row r="6" spans="1:8" ht="45" x14ac:dyDescent="0.25">
      <c r="A6" s="5">
        <f>MAX(Data!E:E)</f>
        <v>45413</v>
      </c>
      <c r="E6" s="10" t="s">
        <v>8</v>
      </c>
      <c r="F6" s="11" t="s">
        <v>9</v>
      </c>
      <c r="G6" s="11" t="s">
        <v>10</v>
      </c>
      <c r="H6" s="11" t="s">
        <v>11</v>
      </c>
    </row>
    <row r="7" spans="1:8" x14ac:dyDescent="0.25">
      <c r="A7" t="b">
        <f>AND($B$4,B7&lt;=$A$6)</f>
        <v>1</v>
      </c>
      <c r="B7" s="1">
        <f>EDATE(C7,-MOD(MONTH(C7)+1,6))</f>
        <v>35916</v>
      </c>
      <c r="C7" s="5">
        <f>F4</f>
        <v>36039</v>
      </c>
      <c r="D7" s="5">
        <f>EDATE(C7,5)</f>
        <v>36192</v>
      </c>
      <c r="E7" s="13" t="str">
        <f>IF(A7,TEXT(C7,"m/yyyy") &amp; " - " &amp; TEXT(D7,"m/yyyy"),"")</f>
        <v>9/1998 - 2/1999</v>
      </c>
      <c r="F7" s="14">
        <f>IF(A7,SUMIFS(Data!B:B,Data!E:E,$C$4),"")</f>
        <v>3.4000000000000002E-2</v>
      </c>
      <c r="G7" s="14">
        <f>IF(A7,SUMIFS(Data!$A:$A,Data!$E:$E,$B7),"")</f>
        <v>6.1999999999999998E-3</v>
      </c>
      <c r="H7" s="14">
        <f>IF(A7,IF(ROUND(((F7/2)+G7+(G7*(F7/2)))*2,4)&lt;0,0,ROUND(((F7/2)+G7+(G7*(F7/2)))*2,4)),"")</f>
        <v>4.6600000000000003E-2</v>
      </c>
    </row>
    <row r="8" spans="1:8" x14ac:dyDescent="0.25">
      <c r="A8" t="b">
        <f t="shared" ref="A8:A71" si="0">AND($B$4,B8&lt;=$A$6)</f>
        <v>1</v>
      </c>
      <c r="B8" s="1">
        <f t="shared" ref="B8:B71" si="1">EDATE(C8,-MOD(MONTH(C8)+1,6))</f>
        <v>36100</v>
      </c>
      <c r="C8" s="5">
        <f>EDATE(D7,1)</f>
        <v>36220</v>
      </c>
      <c r="D8" s="5">
        <f t="shared" ref="D8:D71" si="2">EDATE(C8,5)</f>
        <v>36373</v>
      </c>
      <c r="E8" s="3" t="str">
        <f t="shared" ref="E8:E71" si="3">IF(A8,TEXT(C8,"m/yyyy") &amp; " - " &amp; TEXT(D8,"m/yyyy"),"")</f>
        <v>3/1999 - 8/1999</v>
      </c>
      <c r="F8" s="6">
        <f>IF(A8,SUMIFS(Data!B:B,Data!E:E,$C$4),"")</f>
        <v>3.4000000000000002E-2</v>
      </c>
      <c r="G8" s="6">
        <f>IF(A8,SUMIFS(Data!$A:$A,Data!$E:$E,$B8),"")</f>
        <v>8.6E-3</v>
      </c>
      <c r="H8" s="16">
        <f t="shared" ref="H8:H71" si="4">IF(A8,IF(ROUND(((F8/2)+G8+(G8*(F8/2)))*2,4)&lt;0,0,ROUND(((F8/2)+G8+(G8*(F8/2)))*2,4)),"")</f>
        <v>5.1499999999999997E-2</v>
      </c>
    </row>
    <row r="9" spans="1:8" x14ac:dyDescent="0.25">
      <c r="A9" t="b">
        <f t="shared" si="0"/>
        <v>1</v>
      </c>
      <c r="B9" s="1">
        <f t="shared" si="1"/>
        <v>36281</v>
      </c>
      <c r="C9" s="5">
        <f t="shared" ref="C9:C72" si="5">EDATE(D8,1)</f>
        <v>36404</v>
      </c>
      <c r="D9" s="5">
        <f t="shared" si="2"/>
        <v>36557</v>
      </c>
      <c r="E9" s="3" t="str">
        <f t="shared" si="3"/>
        <v>9/1999 - 2/2000</v>
      </c>
      <c r="F9" s="6">
        <f>IF(A9,SUMIFS(Data!B:B,Data!E:E,$C$4),"")</f>
        <v>3.4000000000000002E-2</v>
      </c>
      <c r="G9" s="6">
        <f>IF(A9,SUMIFS(Data!$A:$A,Data!$E:$E,$B9),"")</f>
        <v>8.6E-3</v>
      </c>
      <c r="H9" s="16">
        <f t="shared" si="4"/>
        <v>5.1499999999999997E-2</v>
      </c>
    </row>
    <row r="10" spans="1:8" x14ac:dyDescent="0.25">
      <c r="A10" t="b">
        <f t="shared" si="0"/>
        <v>1</v>
      </c>
      <c r="B10" s="1">
        <f t="shared" si="1"/>
        <v>36465</v>
      </c>
      <c r="C10" s="5">
        <f t="shared" si="5"/>
        <v>36586</v>
      </c>
      <c r="D10" s="5">
        <f t="shared" si="2"/>
        <v>36739</v>
      </c>
      <c r="E10" s="3" t="str">
        <f t="shared" si="3"/>
        <v>3/2000 - 8/2000</v>
      </c>
      <c r="F10" s="6">
        <f>IF(A10,SUMIFS(Data!B:B,Data!E:E,$C$4),"")</f>
        <v>3.4000000000000002E-2</v>
      </c>
      <c r="G10" s="6">
        <f>IF(A10,SUMIFS(Data!$A:$A,Data!$E:$E,$B10),"")</f>
        <v>1.7600000000000001E-2</v>
      </c>
      <c r="H10" s="16">
        <f t="shared" si="4"/>
        <v>6.9800000000000001E-2</v>
      </c>
    </row>
    <row r="11" spans="1:8" x14ac:dyDescent="0.25">
      <c r="A11" t="b">
        <f t="shared" si="0"/>
        <v>1</v>
      </c>
      <c r="B11" s="1">
        <f t="shared" si="1"/>
        <v>36647</v>
      </c>
      <c r="C11" s="5">
        <f t="shared" si="5"/>
        <v>36770</v>
      </c>
      <c r="D11" s="5">
        <f t="shared" si="2"/>
        <v>36923</v>
      </c>
      <c r="E11" s="3" t="str">
        <f t="shared" si="3"/>
        <v>9/2000 - 2/2001</v>
      </c>
      <c r="F11" s="6">
        <f>IF(A11,SUMIFS(Data!B:B,Data!E:E,$C$4),"")</f>
        <v>3.4000000000000002E-2</v>
      </c>
      <c r="G11" s="6">
        <f>IF(A11,SUMIFS(Data!$A:$A,Data!$E:$E,$B11),"")</f>
        <v>1.9099999999999999E-2</v>
      </c>
      <c r="H11" s="16">
        <f t="shared" si="4"/>
        <v>7.2800000000000004E-2</v>
      </c>
    </row>
    <row r="12" spans="1:8" x14ac:dyDescent="0.25">
      <c r="A12" t="b">
        <f t="shared" si="0"/>
        <v>1</v>
      </c>
      <c r="B12" s="1">
        <f t="shared" si="1"/>
        <v>36831</v>
      </c>
      <c r="C12" s="5">
        <f t="shared" si="5"/>
        <v>36951</v>
      </c>
      <c r="D12" s="5">
        <f t="shared" si="2"/>
        <v>37104</v>
      </c>
      <c r="E12" s="3" t="str">
        <f t="shared" si="3"/>
        <v>3/2001 - 8/2001</v>
      </c>
      <c r="F12" s="6">
        <f>IF(A12,SUMIFS(Data!B:B,Data!E:E,$C$4),"")</f>
        <v>3.4000000000000002E-2</v>
      </c>
      <c r="G12" s="6">
        <f>IF(A12,SUMIFS(Data!$A:$A,Data!$E:$E,$B12),"")</f>
        <v>1.52E-2</v>
      </c>
      <c r="H12" s="16">
        <f t="shared" si="4"/>
        <v>6.4899999999999999E-2</v>
      </c>
    </row>
    <row r="13" spans="1:8" x14ac:dyDescent="0.25">
      <c r="A13" t="b">
        <f t="shared" si="0"/>
        <v>1</v>
      </c>
      <c r="B13" s="1">
        <f t="shared" si="1"/>
        <v>37012</v>
      </c>
      <c r="C13" s="5">
        <f t="shared" si="5"/>
        <v>37135</v>
      </c>
      <c r="D13" s="5">
        <f t="shared" si="2"/>
        <v>37288</v>
      </c>
      <c r="E13" s="3" t="str">
        <f t="shared" si="3"/>
        <v>9/2001 - 2/2002</v>
      </c>
      <c r="F13" s="6">
        <f>IF(A13,SUMIFS(Data!B:B,Data!E:E,$C$4),"")</f>
        <v>3.4000000000000002E-2</v>
      </c>
      <c r="G13" s="6">
        <f>IF(A13,SUMIFS(Data!$A:$A,Data!$E:$E,$B13),"")</f>
        <v>1.44E-2</v>
      </c>
      <c r="H13" s="16">
        <f t="shared" si="4"/>
        <v>6.3299999999999995E-2</v>
      </c>
    </row>
    <row r="14" spans="1:8" x14ac:dyDescent="0.25">
      <c r="A14" t="b">
        <f t="shared" si="0"/>
        <v>1</v>
      </c>
      <c r="B14" s="1">
        <f t="shared" si="1"/>
        <v>37196</v>
      </c>
      <c r="C14" s="5">
        <f t="shared" si="5"/>
        <v>37316</v>
      </c>
      <c r="D14" s="5">
        <f t="shared" si="2"/>
        <v>37469</v>
      </c>
      <c r="E14" s="3" t="str">
        <f t="shared" si="3"/>
        <v>3/2002 - 8/2002</v>
      </c>
      <c r="F14" s="6">
        <f>IF(A14,SUMIFS(Data!B:B,Data!E:E,$C$4),"")</f>
        <v>3.4000000000000002E-2</v>
      </c>
      <c r="G14" s="6">
        <f>IF(A14,SUMIFS(Data!$A:$A,Data!$E:$E,$B14),"")</f>
        <v>1.1899999999999999E-2</v>
      </c>
      <c r="H14" s="16">
        <f t="shared" si="4"/>
        <v>5.8200000000000002E-2</v>
      </c>
    </row>
    <row r="15" spans="1:8" x14ac:dyDescent="0.25">
      <c r="A15" t="b">
        <f t="shared" si="0"/>
        <v>1</v>
      </c>
      <c r="B15" s="1">
        <f t="shared" si="1"/>
        <v>37377</v>
      </c>
      <c r="C15" s="5">
        <f t="shared" si="5"/>
        <v>37500</v>
      </c>
      <c r="D15" s="5">
        <f t="shared" si="2"/>
        <v>37653</v>
      </c>
      <c r="E15" s="3" t="str">
        <f t="shared" si="3"/>
        <v>9/2002 - 2/2003</v>
      </c>
      <c r="F15" s="6">
        <f>IF(A15,SUMIFS(Data!B:B,Data!E:E,$C$4),"")</f>
        <v>3.4000000000000002E-2</v>
      </c>
      <c r="G15" s="6">
        <f>IF(A15,SUMIFS(Data!$A:$A,Data!$E:$E,$B15),"")</f>
        <v>2.8000000000000004E-3</v>
      </c>
      <c r="H15" s="16">
        <f t="shared" si="4"/>
        <v>3.9699999999999999E-2</v>
      </c>
    </row>
    <row r="16" spans="1:8" x14ac:dyDescent="0.25">
      <c r="A16" t="b">
        <f t="shared" si="0"/>
        <v>1</v>
      </c>
      <c r="B16" s="1">
        <f t="shared" si="1"/>
        <v>37561</v>
      </c>
      <c r="C16" s="5">
        <f t="shared" si="5"/>
        <v>37681</v>
      </c>
      <c r="D16" s="5">
        <f t="shared" si="2"/>
        <v>37834</v>
      </c>
      <c r="E16" s="3" t="str">
        <f t="shared" si="3"/>
        <v>3/2003 - 8/2003</v>
      </c>
      <c r="F16" s="6">
        <f>IF(A16,SUMIFS(Data!B:B,Data!E:E,$C$4),"")</f>
        <v>3.4000000000000002E-2</v>
      </c>
      <c r="G16" s="6">
        <f>IF(A16,SUMIFS(Data!$A:$A,Data!$E:$E,$B16),"")</f>
        <v>1.23E-2</v>
      </c>
      <c r="H16" s="16">
        <f t="shared" si="4"/>
        <v>5.8999999999999997E-2</v>
      </c>
    </row>
    <row r="17" spans="1:8" x14ac:dyDescent="0.25">
      <c r="A17" t="b">
        <f t="shared" si="0"/>
        <v>1</v>
      </c>
      <c r="B17" s="1">
        <f t="shared" si="1"/>
        <v>37742</v>
      </c>
      <c r="C17" s="5">
        <f t="shared" si="5"/>
        <v>37865</v>
      </c>
      <c r="D17" s="5">
        <f t="shared" si="2"/>
        <v>38018</v>
      </c>
      <c r="E17" s="3" t="str">
        <f t="shared" si="3"/>
        <v>9/2003 - 2/2004</v>
      </c>
      <c r="F17" s="6">
        <f>IF(A17,SUMIFS(Data!B:B,Data!E:E,$C$4),"")</f>
        <v>3.4000000000000002E-2</v>
      </c>
      <c r="G17" s="6">
        <f>IF(A17,SUMIFS(Data!$A:$A,Data!$E:$E,$B17),"")</f>
        <v>1.77E-2</v>
      </c>
      <c r="H17" s="16">
        <f t="shared" si="4"/>
        <v>7.0000000000000007E-2</v>
      </c>
    </row>
    <row r="18" spans="1:8" x14ac:dyDescent="0.25">
      <c r="A18" t="b">
        <f t="shared" si="0"/>
        <v>1</v>
      </c>
      <c r="B18" s="1">
        <f t="shared" si="1"/>
        <v>37926</v>
      </c>
      <c r="C18" s="5">
        <f t="shared" si="5"/>
        <v>38047</v>
      </c>
      <c r="D18" s="5">
        <f t="shared" si="2"/>
        <v>38200</v>
      </c>
      <c r="E18" s="3" t="str">
        <f t="shared" si="3"/>
        <v>3/2004 - 8/2004</v>
      </c>
      <c r="F18" s="6">
        <f>IF(A18,SUMIFS(Data!B:B,Data!E:E,$C$4),"")</f>
        <v>3.4000000000000002E-2</v>
      </c>
      <c r="G18" s="6">
        <f>IF(A18,SUMIFS(Data!$A:$A,Data!$E:$E,$B18),"")</f>
        <v>5.4000000000000003E-3</v>
      </c>
      <c r="H18" s="16">
        <f t="shared" si="4"/>
        <v>4.4999999999999998E-2</v>
      </c>
    </row>
    <row r="19" spans="1:8" x14ac:dyDescent="0.25">
      <c r="A19" t="b">
        <f t="shared" si="0"/>
        <v>1</v>
      </c>
      <c r="B19" s="1">
        <f t="shared" si="1"/>
        <v>38108</v>
      </c>
      <c r="C19" s="5">
        <f t="shared" si="5"/>
        <v>38231</v>
      </c>
      <c r="D19" s="5">
        <f t="shared" si="2"/>
        <v>38384</v>
      </c>
      <c r="E19" s="3" t="str">
        <f t="shared" si="3"/>
        <v>9/2004 - 2/2005</v>
      </c>
      <c r="F19" s="6">
        <f>IF(A19,SUMIFS(Data!B:B,Data!E:E,$C$4),"")</f>
        <v>3.4000000000000002E-2</v>
      </c>
      <c r="G19" s="6">
        <f>IF(A19,SUMIFS(Data!$A:$A,Data!$E:$E,$B19),"")</f>
        <v>1.1899999999999999E-2</v>
      </c>
      <c r="H19" s="16">
        <f t="shared" si="4"/>
        <v>5.8200000000000002E-2</v>
      </c>
    </row>
    <row r="20" spans="1:8" x14ac:dyDescent="0.25">
      <c r="A20" t="b">
        <f t="shared" si="0"/>
        <v>1</v>
      </c>
      <c r="B20" s="1">
        <f t="shared" si="1"/>
        <v>38292</v>
      </c>
      <c r="C20" s="5">
        <f t="shared" si="5"/>
        <v>38412</v>
      </c>
      <c r="D20" s="5">
        <f t="shared" si="2"/>
        <v>38565</v>
      </c>
      <c r="E20" s="3" t="str">
        <f t="shared" si="3"/>
        <v>3/2005 - 8/2005</v>
      </c>
      <c r="F20" s="6">
        <f>IF(A20,SUMIFS(Data!B:B,Data!E:E,$C$4),"")</f>
        <v>3.4000000000000002E-2</v>
      </c>
      <c r="G20" s="6">
        <f>IF(A20,SUMIFS(Data!$A:$A,Data!$E:$E,$B20),"")</f>
        <v>1.3300000000000001E-2</v>
      </c>
      <c r="H20" s="16">
        <f t="shared" si="4"/>
        <v>6.1100000000000002E-2</v>
      </c>
    </row>
    <row r="21" spans="1:8" x14ac:dyDescent="0.25">
      <c r="A21" t="b">
        <f t="shared" si="0"/>
        <v>1</v>
      </c>
      <c r="B21" s="1">
        <f t="shared" si="1"/>
        <v>38473</v>
      </c>
      <c r="C21" s="5">
        <f t="shared" si="5"/>
        <v>38596</v>
      </c>
      <c r="D21" s="5">
        <f t="shared" si="2"/>
        <v>38749</v>
      </c>
      <c r="E21" s="3" t="str">
        <f t="shared" si="3"/>
        <v>9/2005 - 2/2006</v>
      </c>
      <c r="F21" s="6">
        <f>IF(A21,SUMIFS(Data!B:B,Data!E:E,$C$4),"")</f>
        <v>3.4000000000000002E-2</v>
      </c>
      <c r="G21" s="6">
        <f>IF(A21,SUMIFS(Data!$A:$A,Data!$E:$E,$B21),"")</f>
        <v>1.7899999999999999E-2</v>
      </c>
      <c r="H21" s="16">
        <f t="shared" si="4"/>
        <v>7.0400000000000004E-2</v>
      </c>
    </row>
    <row r="22" spans="1:8" x14ac:dyDescent="0.25">
      <c r="A22" t="b">
        <f t="shared" si="0"/>
        <v>1</v>
      </c>
      <c r="B22" s="1">
        <f t="shared" si="1"/>
        <v>38657</v>
      </c>
      <c r="C22" s="5">
        <f t="shared" si="5"/>
        <v>38777</v>
      </c>
      <c r="D22" s="5">
        <f t="shared" si="2"/>
        <v>38930</v>
      </c>
      <c r="E22" s="3" t="str">
        <f t="shared" si="3"/>
        <v>3/2006 - 8/2006</v>
      </c>
      <c r="F22" s="6">
        <f>IF(A22,SUMIFS(Data!B:B,Data!E:E,$C$4),"")</f>
        <v>3.4000000000000002E-2</v>
      </c>
      <c r="G22" s="6">
        <f>IF(A22,SUMIFS(Data!$A:$A,Data!$E:$E,$B22),"")</f>
        <v>2.8500000000000001E-2</v>
      </c>
      <c r="H22" s="16">
        <f t="shared" si="4"/>
        <v>9.1999999999999998E-2</v>
      </c>
    </row>
    <row r="23" spans="1:8" x14ac:dyDescent="0.25">
      <c r="A23" t="b">
        <f t="shared" si="0"/>
        <v>1</v>
      </c>
      <c r="B23" s="1">
        <f t="shared" si="1"/>
        <v>38838</v>
      </c>
      <c r="C23" s="5">
        <f t="shared" si="5"/>
        <v>38961</v>
      </c>
      <c r="D23" s="5">
        <f t="shared" si="2"/>
        <v>39114</v>
      </c>
      <c r="E23" s="3" t="str">
        <f t="shared" si="3"/>
        <v>9/2006 - 2/2007</v>
      </c>
      <c r="F23" s="6">
        <f>IF(A23,SUMIFS(Data!B:B,Data!E:E,$C$4),"")</f>
        <v>3.4000000000000002E-2</v>
      </c>
      <c r="G23" s="6">
        <f>IF(A23,SUMIFS(Data!$A:$A,Data!$E:$E,$B23),"")</f>
        <v>5.0000000000000001E-3</v>
      </c>
      <c r="H23" s="16">
        <f t="shared" si="4"/>
        <v>4.4200000000000003E-2</v>
      </c>
    </row>
    <row r="24" spans="1:8" x14ac:dyDescent="0.25">
      <c r="A24" t="b">
        <f t="shared" si="0"/>
        <v>1</v>
      </c>
      <c r="B24" s="1">
        <f t="shared" si="1"/>
        <v>39022</v>
      </c>
      <c r="C24" s="5">
        <f t="shared" si="5"/>
        <v>39142</v>
      </c>
      <c r="D24" s="5">
        <f t="shared" si="2"/>
        <v>39295</v>
      </c>
      <c r="E24" s="3" t="str">
        <f t="shared" si="3"/>
        <v>3/2007 - 8/2007</v>
      </c>
      <c r="F24" s="6">
        <f>IF(A24,SUMIFS(Data!B:B,Data!E:E,$C$4),"")</f>
        <v>3.4000000000000002E-2</v>
      </c>
      <c r="G24" s="6">
        <f>IF(A24,SUMIFS(Data!$A:$A,Data!$E:$E,$B24),"")</f>
        <v>1.5500000000000002E-2</v>
      </c>
      <c r="H24" s="16">
        <f t="shared" si="4"/>
        <v>6.5500000000000003E-2</v>
      </c>
    </row>
    <row r="25" spans="1:8" x14ac:dyDescent="0.25">
      <c r="A25" t="b">
        <f t="shared" si="0"/>
        <v>1</v>
      </c>
      <c r="B25" s="1">
        <f t="shared" si="1"/>
        <v>39203</v>
      </c>
      <c r="C25" s="5">
        <f t="shared" si="5"/>
        <v>39326</v>
      </c>
      <c r="D25" s="5">
        <f t="shared" si="2"/>
        <v>39479</v>
      </c>
      <c r="E25" s="3" t="str">
        <f t="shared" si="3"/>
        <v>9/2007 - 2/2008</v>
      </c>
      <c r="F25" s="6">
        <f>IF(A25,SUMIFS(Data!B:B,Data!E:E,$C$4),"")</f>
        <v>3.4000000000000002E-2</v>
      </c>
      <c r="G25" s="6">
        <f>IF(A25,SUMIFS(Data!$A:$A,Data!$E:$E,$B25),"")</f>
        <v>1.21E-2</v>
      </c>
      <c r="H25" s="16">
        <f t="shared" si="4"/>
        <v>5.8599999999999999E-2</v>
      </c>
    </row>
    <row r="26" spans="1:8" x14ac:dyDescent="0.25">
      <c r="A26" t="b">
        <f t="shared" si="0"/>
        <v>1</v>
      </c>
      <c r="B26" s="1">
        <f t="shared" si="1"/>
        <v>39387</v>
      </c>
      <c r="C26" s="5">
        <f t="shared" si="5"/>
        <v>39508</v>
      </c>
      <c r="D26" s="5">
        <f t="shared" si="2"/>
        <v>39661</v>
      </c>
      <c r="E26" s="3" t="str">
        <f t="shared" si="3"/>
        <v>3/2008 - 8/2008</v>
      </c>
      <c r="F26" s="6">
        <f>IF(A26,SUMIFS(Data!B:B,Data!E:E,$C$4),"")</f>
        <v>3.4000000000000002E-2</v>
      </c>
      <c r="G26" s="6">
        <f>IF(A26,SUMIFS(Data!$A:$A,Data!$E:$E,$B26),"")</f>
        <v>1.5300000000000001E-2</v>
      </c>
      <c r="H26" s="16">
        <f t="shared" si="4"/>
        <v>6.5100000000000005E-2</v>
      </c>
    </row>
    <row r="27" spans="1:8" x14ac:dyDescent="0.25">
      <c r="A27" t="b">
        <f t="shared" si="0"/>
        <v>1</v>
      </c>
      <c r="B27" s="1">
        <f t="shared" si="1"/>
        <v>39569</v>
      </c>
      <c r="C27" s="5">
        <f t="shared" si="5"/>
        <v>39692</v>
      </c>
      <c r="D27" s="5">
        <f t="shared" si="2"/>
        <v>39845</v>
      </c>
      <c r="E27" s="3" t="str">
        <f t="shared" si="3"/>
        <v>9/2008 - 2/2009</v>
      </c>
      <c r="F27" s="6">
        <f>IF(A27,SUMIFS(Data!B:B,Data!E:E,$C$4),"")</f>
        <v>3.4000000000000002E-2</v>
      </c>
      <c r="G27" s="6">
        <f>IF(A27,SUMIFS(Data!$A:$A,Data!$E:$E,$B27),"")</f>
        <v>2.4199999999999999E-2</v>
      </c>
      <c r="H27" s="16">
        <f t="shared" si="4"/>
        <v>8.3199999999999996E-2</v>
      </c>
    </row>
    <row r="28" spans="1:8" x14ac:dyDescent="0.25">
      <c r="A28" t="b">
        <f t="shared" si="0"/>
        <v>1</v>
      </c>
      <c r="B28" s="1">
        <f t="shared" si="1"/>
        <v>39753</v>
      </c>
      <c r="C28" s="5">
        <f t="shared" si="5"/>
        <v>39873</v>
      </c>
      <c r="D28" s="5">
        <f t="shared" si="2"/>
        <v>40026</v>
      </c>
      <c r="E28" s="3" t="str">
        <f t="shared" si="3"/>
        <v>3/2009 - 8/2009</v>
      </c>
      <c r="F28" s="6">
        <f>IF(A28,SUMIFS(Data!B:B,Data!E:E,$C$4),"")</f>
        <v>3.4000000000000002E-2</v>
      </c>
      <c r="G28" s="6">
        <f>IF(A28,SUMIFS(Data!$A:$A,Data!$E:$E,$B28),"")</f>
        <v>2.46E-2</v>
      </c>
      <c r="H28" s="16">
        <f t="shared" si="4"/>
        <v>8.4000000000000005E-2</v>
      </c>
    </row>
    <row r="29" spans="1:8" x14ac:dyDescent="0.25">
      <c r="A29" t="b">
        <f t="shared" si="0"/>
        <v>1</v>
      </c>
      <c r="B29" s="1">
        <f t="shared" si="1"/>
        <v>39934</v>
      </c>
      <c r="C29" s="5">
        <f t="shared" si="5"/>
        <v>40057</v>
      </c>
      <c r="D29" s="5">
        <f t="shared" si="2"/>
        <v>40210</v>
      </c>
      <c r="E29" s="3" t="str">
        <f t="shared" si="3"/>
        <v>9/2009 - 2/2010</v>
      </c>
      <c r="F29" s="6">
        <f>IF(A29,SUMIFS(Data!B:B,Data!E:E,$C$4),"")</f>
        <v>3.4000000000000002E-2</v>
      </c>
      <c r="G29" s="6">
        <f>IF(A29,SUMIFS(Data!$A:$A,Data!$E:$E,$B29),"")</f>
        <v>-2.7799999999999998E-2</v>
      </c>
      <c r="H29" s="16">
        <f t="shared" si="4"/>
        <v>0</v>
      </c>
    </row>
    <row r="30" spans="1:8" x14ac:dyDescent="0.25">
      <c r="A30" t="b">
        <f t="shared" si="0"/>
        <v>1</v>
      </c>
      <c r="B30" s="1">
        <f t="shared" si="1"/>
        <v>40118</v>
      </c>
      <c r="C30" s="5">
        <f t="shared" si="5"/>
        <v>40238</v>
      </c>
      <c r="D30" s="5">
        <f t="shared" si="2"/>
        <v>40391</v>
      </c>
      <c r="E30" s="3" t="str">
        <f t="shared" si="3"/>
        <v>3/2010 - 8/2010</v>
      </c>
      <c r="F30" s="6">
        <f>IF(A30,SUMIFS(Data!B:B,Data!E:E,$C$4),"")</f>
        <v>3.4000000000000002E-2</v>
      </c>
      <c r="G30" s="6">
        <f>IF(A30,SUMIFS(Data!$A:$A,Data!$E:$E,$B30),"")</f>
        <v>1.5300000000000001E-2</v>
      </c>
      <c r="H30" s="16">
        <f t="shared" si="4"/>
        <v>6.5100000000000005E-2</v>
      </c>
    </row>
    <row r="31" spans="1:8" x14ac:dyDescent="0.25">
      <c r="A31" t="b">
        <f t="shared" si="0"/>
        <v>1</v>
      </c>
      <c r="B31" s="1">
        <f t="shared" si="1"/>
        <v>40299</v>
      </c>
      <c r="C31" s="5">
        <f t="shared" si="5"/>
        <v>40422</v>
      </c>
      <c r="D31" s="5">
        <f t="shared" si="2"/>
        <v>40575</v>
      </c>
      <c r="E31" s="3" t="str">
        <f t="shared" si="3"/>
        <v>9/2010 - 2/2011</v>
      </c>
      <c r="F31" s="6">
        <f>IF(A31,SUMIFS(Data!B:B,Data!E:E,$C$4),"")</f>
        <v>3.4000000000000002E-2</v>
      </c>
      <c r="G31" s="6">
        <f>IF(A31,SUMIFS(Data!$A:$A,Data!$E:$E,$B31),"")</f>
        <v>7.7000000000000002E-3</v>
      </c>
      <c r="H31" s="16">
        <f t="shared" si="4"/>
        <v>4.9700000000000001E-2</v>
      </c>
    </row>
    <row r="32" spans="1:8" x14ac:dyDescent="0.25">
      <c r="A32" t="b">
        <f t="shared" si="0"/>
        <v>1</v>
      </c>
      <c r="B32" s="1">
        <f t="shared" si="1"/>
        <v>40483</v>
      </c>
      <c r="C32" s="5">
        <f t="shared" si="5"/>
        <v>40603</v>
      </c>
      <c r="D32" s="5">
        <f t="shared" si="2"/>
        <v>40756</v>
      </c>
      <c r="E32" s="3" t="str">
        <f t="shared" si="3"/>
        <v>3/2011 - 8/2011</v>
      </c>
      <c r="F32" s="6">
        <f>IF(A32,SUMIFS(Data!B:B,Data!E:E,$C$4),"")</f>
        <v>3.4000000000000002E-2</v>
      </c>
      <c r="G32" s="6">
        <f>IF(A32,SUMIFS(Data!$A:$A,Data!$E:$E,$B32),"")</f>
        <v>3.7000000000000002E-3</v>
      </c>
      <c r="H32" s="16">
        <f t="shared" si="4"/>
        <v>4.1500000000000002E-2</v>
      </c>
    </row>
    <row r="33" spans="1:8" x14ac:dyDescent="0.25">
      <c r="A33" t="b">
        <f t="shared" si="0"/>
        <v>1</v>
      </c>
      <c r="B33" s="1">
        <f t="shared" si="1"/>
        <v>40664</v>
      </c>
      <c r="C33" s="5">
        <f t="shared" si="5"/>
        <v>40787</v>
      </c>
      <c r="D33" s="5">
        <f t="shared" si="2"/>
        <v>40940</v>
      </c>
      <c r="E33" s="3" t="str">
        <f t="shared" si="3"/>
        <v>9/2011 - 2/2012</v>
      </c>
      <c r="F33" s="6">
        <f>IF(A33,SUMIFS(Data!B:B,Data!E:E,$C$4),"")</f>
        <v>3.4000000000000002E-2</v>
      </c>
      <c r="G33" s="6">
        <f>IF(A33,SUMIFS(Data!$A:$A,Data!$E:$E,$B33),"")</f>
        <v>2.3E-2</v>
      </c>
      <c r="H33" s="16">
        <f t="shared" si="4"/>
        <v>8.0799999999999997E-2</v>
      </c>
    </row>
    <row r="34" spans="1:8" x14ac:dyDescent="0.25">
      <c r="A34" t="b">
        <f t="shared" si="0"/>
        <v>1</v>
      </c>
      <c r="B34" s="1">
        <f t="shared" si="1"/>
        <v>40848</v>
      </c>
      <c r="C34" s="5">
        <f t="shared" si="5"/>
        <v>40969</v>
      </c>
      <c r="D34" s="5">
        <f t="shared" si="2"/>
        <v>41122</v>
      </c>
      <c r="E34" s="3" t="str">
        <f t="shared" si="3"/>
        <v>3/2012 - 8/2012</v>
      </c>
      <c r="F34" s="6">
        <f>IF(A34,SUMIFS(Data!B:B,Data!E:E,$C$4),"")</f>
        <v>3.4000000000000002E-2</v>
      </c>
      <c r="G34" s="6">
        <f>IF(A34,SUMIFS(Data!$A:$A,Data!$E:$E,$B34),"")</f>
        <v>1.5300000000000001E-2</v>
      </c>
      <c r="H34" s="16">
        <f t="shared" si="4"/>
        <v>6.5100000000000005E-2</v>
      </c>
    </row>
    <row r="35" spans="1:8" x14ac:dyDescent="0.25">
      <c r="A35" t="b">
        <f t="shared" si="0"/>
        <v>1</v>
      </c>
      <c r="B35" s="1">
        <f t="shared" si="1"/>
        <v>41030</v>
      </c>
      <c r="C35" s="5">
        <f t="shared" si="5"/>
        <v>41153</v>
      </c>
      <c r="D35" s="5">
        <f t="shared" si="2"/>
        <v>41306</v>
      </c>
      <c r="E35" s="3" t="str">
        <f t="shared" si="3"/>
        <v>9/2012 - 2/2013</v>
      </c>
      <c r="F35" s="6">
        <f>IF(A35,SUMIFS(Data!B:B,Data!E:E,$C$4),"")</f>
        <v>3.4000000000000002E-2</v>
      </c>
      <c r="G35" s="6">
        <f>IF(A35,SUMIFS(Data!$A:$A,Data!$E:$E,$B35),"")</f>
        <v>1.1000000000000001E-2</v>
      </c>
      <c r="H35" s="16">
        <f t="shared" si="4"/>
        <v>5.6399999999999999E-2</v>
      </c>
    </row>
    <row r="36" spans="1:8" x14ac:dyDescent="0.25">
      <c r="A36" t="b">
        <f t="shared" si="0"/>
        <v>1</v>
      </c>
      <c r="B36" s="1">
        <f t="shared" si="1"/>
        <v>41214</v>
      </c>
      <c r="C36" s="5">
        <f t="shared" si="5"/>
        <v>41334</v>
      </c>
      <c r="D36" s="5">
        <f t="shared" si="2"/>
        <v>41487</v>
      </c>
      <c r="E36" s="3" t="str">
        <f t="shared" si="3"/>
        <v>3/2013 - 8/2013</v>
      </c>
      <c r="F36" s="6">
        <f>IF(A36,SUMIFS(Data!B:B,Data!E:E,$C$4),"")</f>
        <v>3.4000000000000002E-2</v>
      </c>
      <c r="G36" s="6">
        <f>IF(A36,SUMIFS(Data!$A:$A,Data!$E:$E,$B36),"")</f>
        <v>8.8000000000000005E-3</v>
      </c>
      <c r="H36" s="16">
        <f t="shared" si="4"/>
        <v>5.1900000000000002E-2</v>
      </c>
    </row>
    <row r="37" spans="1:8" x14ac:dyDescent="0.25">
      <c r="A37" t="b">
        <f t="shared" si="0"/>
        <v>1</v>
      </c>
      <c r="B37" s="1">
        <f t="shared" si="1"/>
        <v>41395</v>
      </c>
      <c r="C37" s="5">
        <f t="shared" si="5"/>
        <v>41518</v>
      </c>
      <c r="D37" s="5">
        <f t="shared" si="2"/>
        <v>41671</v>
      </c>
      <c r="E37" s="3" t="str">
        <f t="shared" si="3"/>
        <v>9/2013 - 2/2014</v>
      </c>
      <c r="F37" s="6">
        <f>IF(A37,SUMIFS(Data!B:B,Data!E:E,$C$4),"")</f>
        <v>3.4000000000000002E-2</v>
      </c>
      <c r="G37" s="6">
        <f>IF(A37,SUMIFS(Data!$A:$A,Data!$E:$E,$B37),"")</f>
        <v>5.8999999999999999E-3</v>
      </c>
      <c r="H37" s="16">
        <f t="shared" si="4"/>
        <v>4.5999999999999999E-2</v>
      </c>
    </row>
    <row r="38" spans="1:8" x14ac:dyDescent="0.25">
      <c r="A38" t="b">
        <f t="shared" si="0"/>
        <v>1</v>
      </c>
      <c r="B38" s="1">
        <f t="shared" si="1"/>
        <v>41579</v>
      </c>
      <c r="C38" s="5">
        <f t="shared" si="5"/>
        <v>41699</v>
      </c>
      <c r="D38" s="5">
        <f t="shared" si="2"/>
        <v>41852</v>
      </c>
      <c r="E38" s="3" t="str">
        <f t="shared" si="3"/>
        <v>3/2014 - 8/2014</v>
      </c>
      <c r="F38" s="6">
        <f>IF(A38,SUMIFS(Data!B:B,Data!E:E,$C$4),"")</f>
        <v>3.4000000000000002E-2</v>
      </c>
      <c r="G38" s="6">
        <f>IF(A38,SUMIFS(Data!$A:$A,Data!$E:$E,$B38),"")</f>
        <v>5.8999999999999999E-3</v>
      </c>
      <c r="H38" s="16">
        <f t="shared" si="4"/>
        <v>4.5999999999999999E-2</v>
      </c>
    </row>
    <row r="39" spans="1:8" x14ac:dyDescent="0.25">
      <c r="A39" t="b">
        <f t="shared" si="0"/>
        <v>1</v>
      </c>
      <c r="B39" s="1">
        <f t="shared" si="1"/>
        <v>41760</v>
      </c>
      <c r="C39" s="5">
        <f t="shared" si="5"/>
        <v>41883</v>
      </c>
      <c r="D39" s="5">
        <f t="shared" si="2"/>
        <v>42036</v>
      </c>
      <c r="E39" s="3" t="str">
        <f t="shared" si="3"/>
        <v>9/2014 - 2/2015</v>
      </c>
      <c r="F39" s="6">
        <f>IF(A39,SUMIFS(Data!B:B,Data!E:E,$C$4),"")</f>
        <v>3.4000000000000002E-2</v>
      </c>
      <c r="G39" s="6">
        <f>IF(A39,SUMIFS(Data!$A:$A,Data!$E:$E,$B39),"")</f>
        <v>9.1999999999999998E-3</v>
      </c>
      <c r="H39" s="16">
        <f t="shared" si="4"/>
        <v>5.2699999999999997E-2</v>
      </c>
    </row>
    <row r="40" spans="1:8" x14ac:dyDescent="0.25">
      <c r="A40" t="b">
        <f t="shared" si="0"/>
        <v>1</v>
      </c>
      <c r="B40" s="1">
        <f t="shared" si="1"/>
        <v>41944</v>
      </c>
      <c r="C40" s="5">
        <f t="shared" si="5"/>
        <v>42064</v>
      </c>
      <c r="D40" s="5">
        <f t="shared" si="2"/>
        <v>42217</v>
      </c>
      <c r="E40" s="3" t="str">
        <f t="shared" si="3"/>
        <v>3/2015 - 8/2015</v>
      </c>
      <c r="F40" s="6">
        <f>IF(A40,SUMIFS(Data!B:B,Data!E:E,$C$4),"")</f>
        <v>3.4000000000000002E-2</v>
      </c>
      <c r="G40" s="6">
        <f>IF(A40,SUMIFS(Data!$A:$A,Data!$E:$E,$B40),"")</f>
        <v>7.4000000000000003E-3</v>
      </c>
      <c r="H40" s="16">
        <f t="shared" si="4"/>
        <v>4.9099999999999998E-2</v>
      </c>
    </row>
    <row r="41" spans="1:8" x14ac:dyDescent="0.25">
      <c r="A41" t="b">
        <f t="shared" si="0"/>
        <v>1</v>
      </c>
      <c r="B41" s="1">
        <f t="shared" si="1"/>
        <v>42125</v>
      </c>
      <c r="C41" s="5">
        <f t="shared" si="5"/>
        <v>42248</v>
      </c>
      <c r="D41" s="5">
        <f t="shared" si="2"/>
        <v>42401</v>
      </c>
      <c r="E41" s="3" t="str">
        <f t="shared" si="3"/>
        <v>9/2015 - 2/2016</v>
      </c>
      <c r="F41" s="6">
        <f>IF(A41,SUMIFS(Data!B:B,Data!E:E,$C$4),"")</f>
        <v>3.4000000000000002E-2</v>
      </c>
      <c r="G41" s="6">
        <f>IF(A41,SUMIFS(Data!$A:$A,Data!$E:$E,$B41),"")</f>
        <v>-8.0000000000000002E-3</v>
      </c>
      <c r="H41" s="16">
        <f t="shared" si="4"/>
        <v>1.77E-2</v>
      </c>
    </row>
    <row r="42" spans="1:8" x14ac:dyDescent="0.25">
      <c r="A42" t="b">
        <f t="shared" si="0"/>
        <v>1</v>
      </c>
      <c r="B42" s="1">
        <f t="shared" si="1"/>
        <v>42309</v>
      </c>
      <c r="C42" s="5">
        <f t="shared" si="5"/>
        <v>42430</v>
      </c>
      <c r="D42" s="5">
        <f t="shared" si="2"/>
        <v>42583</v>
      </c>
      <c r="E42" s="3" t="str">
        <f t="shared" si="3"/>
        <v>3/2016 - 8/2016</v>
      </c>
      <c r="F42" s="6">
        <f>IF(A42,SUMIFS(Data!B:B,Data!E:E,$C$4),"")</f>
        <v>3.4000000000000002E-2</v>
      </c>
      <c r="G42" s="6">
        <f>IF(A42,SUMIFS(Data!$A:$A,Data!$E:$E,$B42),"")</f>
        <v>7.7000000000000002E-3</v>
      </c>
      <c r="H42" s="16">
        <f t="shared" si="4"/>
        <v>4.9700000000000001E-2</v>
      </c>
    </row>
    <row r="43" spans="1:8" x14ac:dyDescent="0.25">
      <c r="A43" t="b">
        <f t="shared" si="0"/>
        <v>1</v>
      </c>
      <c r="B43" s="1">
        <f t="shared" si="1"/>
        <v>42491</v>
      </c>
      <c r="C43" s="5">
        <f t="shared" si="5"/>
        <v>42614</v>
      </c>
      <c r="D43" s="5">
        <f t="shared" si="2"/>
        <v>42767</v>
      </c>
      <c r="E43" s="3" t="str">
        <f t="shared" si="3"/>
        <v>9/2016 - 2/2017</v>
      </c>
      <c r="F43" s="6">
        <f>IF(A43,SUMIFS(Data!B:B,Data!E:E,$C$4),"")</f>
        <v>3.4000000000000002E-2</v>
      </c>
      <c r="G43" s="6">
        <f>IF(A43,SUMIFS(Data!$A:$A,Data!$E:$E,$B43),"")</f>
        <v>8.0000000000000004E-4</v>
      </c>
      <c r="H43" s="16">
        <f t="shared" si="4"/>
        <v>3.56E-2</v>
      </c>
    </row>
    <row r="44" spans="1:8" x14ac:dyDescent="0.25">
      <c r="A44" t="b">
        <f t="shared" si="0"/>
        <v>1</v>
      </c>
      <c r="B44" s="1">
        <f t="shared" si="1"/>
        <v>42675</v>
      </c>
      <c r="C44" s="5">
        <f t="shared" si="5"/>
        <v>42795</v>
      </c>
      <c r="D44" s="5">
        <f t="shared" si="2"/>
        <v>42948</v>
      </c>
      <c r="E44" s="3" t="str">
        <f t="shared" si="3"/>
        <v>3/2017 - 8/2017</v>
      </c>
      <c r="F44" s="6">
        <f>IF(A44,SUMIFS(Data!B:B,Data!E:E,$C$4),"")</f>
        <v>3.4000000000000002E-2</v>
      </c>
      <c r="G44" s="6">
        <f>IF(A44,SUMIFS(Data!$A:$A,Data!$E:$E,$B44),"")</f>
        <v>1.38E-2</v>
      </c>
      <c r="H44" s="16">
        <f t="shared" si="4"/>
        <v>6.2100000000000002E-2</v>
      </c>
    </row>
    <row r="45" spans="1:8" x14ac:dyDescent="0.25">
      <c r="A45" t="b">
        <f t="shared" si="0"/>
        <v>1</v>
      </c>
      <c r="B45" s="1">
        <f t="shared" si="1"/>
        <v>42856</v>
      </c>
      <c r="C45" s="5">
        <f t="shared" si="5"/>
        <v>42979</v>
      </c>
      <c r="D45" s="5">
        <f t="shared" si="2"/>
        <v>43132</v>
      </c>
      <c r="E45" s="3" t="str">
        <f t="shared" si="3"/>
        <v>9/2017 - 2/2018</v>
      </c>
      <c r="F45" s="6">
        <f>IF(A45,SUMIFS(Data!B:B,Data!E:E,$C$4),"")</f>
        <v>3.4000000000000002E-2</v>
      </c>
      <c r="G45" s="6">
        <f>IF(A45,SUMIFS(Data!$A:$A,Data!$E:$E,$B45),"")</f>
        <v>9.7999999999999997E-3</v>
      </c>
      <c r="H45" s="16">
        <f t="shared" si="4"/>
        <v>5.3900000000000003E-2</v>
      </c>
    </row>
    <row r="46" spans="1:8" x14ac:dyDescent="0.25">
      <c r="A46" t="b">
        <f t="shared" si="0"/>
        <v>1</v>
      </c>
      <c r="B46" s="1">
        <f t="shared" si="1"/>
        <v>43040</v>
      </c>
      <c r="C46" s="5">
        <f t="shared" si="5"/>
        <v>43160</v>
      </c>
      <c r="D46" s="5">
        <f t="shared" si="2"/>
        <v>43313</v>
      </c>
      <c r="E46" s="3" t="str">
        <f t="shared" si="3"/>
        <v>3/2018 - 8/2018</v>
      </c>
      <c r="F46" s="6">
        <f>IF(A46,SUMIFS(Data!B:B,Data!E:E,$C$4),"")</f>
        <v>3.4000000000000002E-2</v>
      </c>
      <c r="G46" s="6">
        <f>IF(A46,SUMIFS(Data!$A:$A,Data!$E:$E,$B46),"")</f>
        <v>1.24E-2</v>
      </c>
      <c r="H46" s="16">
        <f t="shared" si="4"/>
        <v>5.9200000000000003E-2</v>
      </c>
    </row>
    <row r="47" spans="1:8" x14ac:dyDescent="0.25">
      <c r="A47" t="b">
        <f t="shared" si="0"/>
        <v>1</v>
      </c>
      <c r="B47" s="1">
        <f t="shared" si="1"/>
        <v>43221</v>
      </c>
      <c r="C47" s="5">
        <f t="shared" si="5"/>
        <v>43344</v>
      </c>
      <c r="D47" s="5">
        <f t="shared" si="2"/>
        <v>43497</v>
      </c>
      <c r="E47" s="3" t="str">
        <f t="shared" si="3"/>
        <v>9/2018 - 2/2019</v>
      </c>
      <c r="F47" s="6">
        <f>IF(A47,SUMIFS(Data!B:B,Data!E:E,$C$4),"")</f>
        <v>3.4000000000000002E-2</v>
      </c>
      <c r="G47" s="6">
        <f>IF(A47,SUMIFS(Data!$A:$A,Data!$E:$E,$B47),"")</f>
        <v>1.11E-2</v>
      </c>
      <c r="H47" s="16">
        <f t="shared" si="4"/>
        <v>5.6599999999999998E-2</v>
      </c>
    </row>
    <row r="48" spans="1:8" x14ac:dyDescent="0.25">
      <c r="A48" t="b">
        <f t="shared" si="0"/>
        <v>1</v>
      </c>
      <c r="B48" s="1">
        <f t="shared" si="1"/>
        <v>43405</v>
      </c>
      <c r="C48" s="5">
        <f t="shared" si="5"/>
        <v>43525</v>
      </c>
      <c r="D48" s="5">
        <f t="shared" si="2"/>
        <v>43678</v>
      </c>
      <c r="E48" s="3" t="str">
        <f t="shared" si="3"/>
        <v>3/2019 - 8/2019</v>
      </c>
      <c r="F48" s="6">
        <f>IF(A48,SUMIFS(Data!B:B,Data!E:E,$C$4),"")</f>
        <v>3.4000000000000002E-2</v>
      </c>
      <c r="G48" s="6">
        <f>IF(A48,SUMIFS(Data!$A:$A,Data!$E:$E,$B48),"")</f>
        <v>1.1599999999999999E-2</v>
      </c>
      <c r="H48" s="16">
        <f t="shared" si="4"/>
        <v>5.7599999999999998E-2</v>
      </c>
    </row>
    <row r="49" spans="1:8" x14ac:dyDescent="0.25">
      <c r="A49" t="b">
        <f t="shared" si="0"/>
        <v>1</v>
      </c>
      <c r="B49" s="1">
        <f t="shared" si="1"/>
        <v>43586</v>
      </c>
      <c r="C49" s="5">
        <f t="shared" si="5"/>
        <v>43709</v>
      </c>
      <c r="D49" s="5">
        <f t="shared" si="2"/>
        <v>43862</v>
      </c>
      <c r="E49" s="3" t="str">
        <f t="shared" si="3"/>
        <v>9/2019 - 2/2020</v>
      </c>
      <c r="F49" s="6">
        <f>IF(A49,SUMIFS(Data!B:B,Data!E:E,$C$4),"")</f>
        <v>3.4000000000000002E-2</v>
      </c>
      <c r="G49" s="6">
        <f>IF(A49,SUMIFS(Data!$A:$A,Data!$E:$E,$B49),"")</f>
        <v>6.9999999999999993E-3</v>
      </c>
      <c r="H49" s="16">
        <f t="shared" si="4"/>
        <v>4.82E-2</v>
      </c>
    </row>
    <row r="50" spans="1:8" x14ac:dyDescent="0.25">
      <c r="A50" t="b">
        <f t="shared" si="0"/>
        <v>1</v>
      </c>
      <c r="B50" s="1">
        <f t="shared" si="1"/>
        <v>43770</v>
      </c>
      <c r="C50" s="5">
        <f t="shared" si="5"/>
        <v>43891</v>
      </c>
      <c r="D50" s="5">
        <f t="shared" si="2"/>
        <v>44044</v>
      </c>
      <c r="E50" s="3" t="str">
        <f t="shared" si="3"/>
        <v>3/2020 - 8/2020</v>
      </c>
      <c r="F50" s="6">
        <f>IF(A50,SUMIFS(Data!B:B,Data!E:E,$C$4),"")</f>
        <v>3.4000000000000002E-2</v>
      </c>
      <c r="G50" s="6">
        <f>IF(A50,SUMIFS(Data!$A:$A,Data!$E:$E,$B50),"")</f>
        <v>1.01E-2</v>
      </c>
      <c r="H50" s="16">
        <f t="shared" si="4"/>
        <v>5.45E-2</v>
      </c>
    </row>
    <row r="51" spans="1:8" x14ac:dyDescent="0.25">
      <c r="A51" t="b">
        <f t="shared" si="0"/>
        <v>1</v>
      </c>
      <c r="B51" s="1">
        <f t="shared" si="1"/>
        <v>43952</v>
      </c>
      <c r="C51" s="5">
        <f t="shared" si="5"/>
        <v>44075</v>
      </c>
      <c r="D51" s="5">
        <f t="shared" si="2"/>
        <v>44228</v>
      </c>
      <c r="E51" s="3" t="str">
        <f t="shared" si="3"/>
        <v>9/2020 - 2/2021</v>
      </c>
      <c r="F51" s="6">
        <f>IF(A51,SUMIFS(Data!B:B,Data!E:E,$C$4),"")</f>
        <v>3.4000000000000002E-2</v>
      </c>
      <c r="G51" s="6">
        <f>IF(A51,SUMIFS(Data!$A:$A,Data!$E:$E,$B51),"")</f>
        <v>5.3E-3</v>
      </c>
      <c r="H51" s="16">
        <f t="shared" si="4"/>
        <v>4.48E-2</v>
      </c>
    </row>
    <row r="52" spans="1:8" x14ac:dyDescent="0.25">
      <c r="A52" t="b">
        <f t="shared" si="0"/>
        <v>1</v>
      </c>
      <c r="B52" s="1">
        <f t="shared" si="1"/>
        <v>44136</v>
      </c>
      <c r="C52" s="5">
        <f t="shared" si="5"/>
        <v>44256</v>
      </c>
      <c r="D52" s="5">
        <f t="shared" si="2"/>
        <v>44409</v>
      </c>
      <c r="E52" s="3" t="str">
        <f t="shared" si="3"/>
        <v>3/2021 - 8/2021</v>
      </c>
      <c r="F52" s="6">
        <f>IF(A52,SUMIFS(Data!B:B,Data!E:E,$C$4),"")</f>
        <v>3.4000000000000002E-2</v>
      </c>
      <c r="G52" s="6">
        <f>IF(A52,SUMIFS(Data!$A:$A,Data!$E:$E,$B52),"")</f>
        <v>8.3999999999999995E-3</v>
      </c>
      <c r="H52" s="16">
        <f t="shared" si="4"/>
        <v>5.11E-2</v>
      </c>
    </row>
    <row r="53" spans="1:8" x14ac:dyDescent="0.25">
      <c r="A53" t="b">
        <f t="shared" si="0"/>
        <v>1</v>
      </c>
      <c r="B53" s="1">
        <f t="shared" si="1"/>
        <v>44317</v>
      </c>
      <c r="C53" s="5">
        <f t="shared" si="5"/>
        <v>44440</v>
      </c>
      <c r="D53" s="5">
        <f t="shared" si="2"/>
        <v>44593</v>
      </c>
      <c r="E53" s="3" t="str">
        <f t="shared" si="3"/>
        <v>9/2021 - 2/2022</v>
      </c>
      <c r="F53" s="6">
        <f>IF(A53,SUMIFS(Data!B:B,Data!E:E,$C$4),"")</f>
        <v>3.4000000000000002E-2</v>
      </c>
      <c r="G53" s="6">
        <f>IF(A53,SUMIFS(Data!$A:$A,Data!$E:$E,$B53),"")</f>
        <v>1.77E-2</v>
      </c>
      <c r="H53" s="16">
        <f t="shared" si="4"/>
        <v>7.0000000000000007E-2</v>
      </c>
    </row>
    <row r="54" spans="1:8" x14ac:dyDescent="0.25">
      <c r="A54" t="b">
        <f t="shared" si="0"/>
        <v>1</v>
      </c>
      <c r="B54" s="1">
        <f t="shared" si="1"/>
        <v>44501</v>
      </c>
      <c r="C54" s="5">
        <f t="shared" si="5"/>
        <v>44621</v>
      </c>
      <c r="D54" s="5">
        <f t="shared" si="2"/>
        <v>44774</v>
      </c>
      <c r="E54" s="3" t="str">
        <f t="shared" si="3"/>
        <v>3/2022 - 8/2022</v>
      </c>
      <c r="F54" s="6">
        <f>IF(A54,SUMIFS(Data!B:B,Data!E:E,$C$4),"")</f>
        <v>3.4000000000000002E-2</v>
      </c>
      <c r="G54" s="6">
        <f>IF(A54,SUMIFS(Data!$A:$A,Data!$E:$E,$B54),"")</f>
        <v>3.56E-2</v>
      </c>
      <c r="H54" s="16">
        <f t="shared" si="4"/>
        <v>0.10639999999999999</v>
      </c>
    </row>
    <row r="55" spans="1:8" x14ac:dyDescent="0.25">
      <c r="A55" t="b">
        <f t="shared" si="0"/>
        <v>1</v>
      </c>
      <c r="B55" s="1">
        <f t="shared" si="1"/>
        <v>44682</v>
      </c>
      <c r="C55" s="5">
        <f t="shared" si="5"/>
        <v>44805</v>
      </c>
      <c r="D55" s="5">
        <f t="shared" si="2"/>
        <v>44958</v>
      </c>
      <c r="E55" s="3" t="str">
        <f t="shared" si="3"/>
        <v>9/2022 - 2/2023</v>
      </c>
      <c r="F55" s="6">
        <f>IF(A55,SUMIFS(Data!B:B,Data!E:E,$C$4),"")</f>
        <v>3.4000000000000002E-2</v>
      </c>
      <c r="G55" s="6">
        <f>IF(A55,SUMIFS(Data!$A:$A,Data!$E:$E,$B55),"")</f>
        <v>4.8099999999999997E-2</v>
      </c>
      <c r="H55" s="16">
        <f t="shared" si="4"/>
        <v>0.1318</v>
      </c>
    </row>
    <row r="56" spans="1:8" x14ac:dyDescent="0.25">
      <c r="A56" t="b">
        <f t="shared" si="0"/>
        <v>1</v>
      </c>
      <c r="B56" s="1">
        <f t="shared" si="1"/>
        <v>44866</v>
      </c>
      <c r="C56" s="5">
        <f t="shared" si="5"/>
        <v>44986</v>
      </c>
      <c r="D56" s="5">
        <f t="shared" si="2"/>
        <v>45139</v>
      </c>
      <c r="E56" s="3" t="str">
        <f t="shared" si="3"/>
        <v>3/2023 - 8/2023</v>
      </c>
      <c r="F56" s="6">
        <f>IF(A56,SUMIFS(Data!B:B,Data!E:E,$C$4),"")</f>
        <v>3.4000000000000002E-2</v>
      </c>
      <c r="G56" s="6">
        <f>IF(A56,SUMIFS(Data!$A:$A,Data!$E:$E,$B56),"")</f>
        <v>3.2400000000000005E-2</v>
      </c>
      <c r="H56" s="16">
        <f t="shared" si="4"/>
        <v>9.9900000000000003E-2</v>
      </c>
    </row>
    <row r="57" spans="1:8" x14ac:dyDescent="0.25">
      <c r="A57" t="b">
        <f t="shared" si="0"/>
        <v>1</v>
      </c>
      <c r="B57" s="1">
        <f t="shared" si="1"/>
        <v>45047</v>
      </c>
      <c r="C57" s="5">
        <f t="shared" si="5"/>
        <v>45170</v>
      </c>
      <c r="D57" s="5">
        <f t="shared" si="2"/>
        <v>45323</v>
      </c>
      <c r="E57" s="3" t="str">
        <f t="shared" si="3"/>
        <v>9/2023 - 2/2024</v>
      </c>
      <c r="F57" s="6">
        <f>IF(A57,SUMIFS(Data!B:B,Data!E:E,$C$4),"")</f>
        <v>3.4000000000000002E-2</v>
      </c>
      <c r="G57" s="6">
        <f>IF(A57,SUMIFS(Data!$A:$A,Data!$E:$E,$B57),"")</f>
        <v>1.6899999999999998E-2</v>
      </c>
      <c r="H57" s="16">
        <f t="shared" si="4"/>
        <v>6.8400000000000002E-2</v>
      </c>
    </row>
    <row r="58" spans="1:8" x14ac:dyDescent="0.25">
      <c r="A58" t="b">
        <f t="shared" si="0"/>
        <v>1</v>
      </c>
      <c r="B58" s="1">
        <f t="shared" si="1"/>
        <v>45231</v>
      </c>
      <c r="C58" s="5">
        <f t="shared" si="5"/>
        <v>45352</v>
      </c>
      <c r="D58" s="5">
        <f t="shared" si="2"/>
        <v>45505</v>
      </c>
      <c r="E58" s="3" t="str">
        <f t="shared" si="3"/>
        <v>3/2024 - 8/2024</v>
      </c>
      <c r="F58" s="6">
        <f>IF(A58,SUMIFS(Data!B:B,Data!E:E,$C$4),"")</f>
        <v>3.4000000000000002E-2</v>
      </c>
      <c r="G58" s="6">
        <f>IF(A58,SUMIFS(Data!$A:$A,Data!$E:$E,$B58),"")</f>
        <v>1.9699999999999999E-2</v>
      </c>
      <c r="H58" s="16">
        <f t="shared" si="4"/>
        <v>7.4099999999999999E-2</v>
      </c>
    </row>
    <row r="59" spans="1:8" x14ac:dyDescent="0.25">
      <c r="A59" t="b">
        <f t="shared" si="0"/>
        <v>1</v>
      </c>
      <c r="B59" s="1">
        <f t="shared" si="1"/>
        <v>45413</v>
      </c>
      <c r="C59" s="5">
        <f t="shared" si="5"/>
        <v>45536</v>
      </c>
      <c r="D59" s="5">
        <f t="shared" si="2"/>
        <v>45689</v>
      </c>
      <c r="E59" s="3" t="str">
        <f t="shared" si="3"/>
        <v>9/2024 - 2/2025</v>
      </c>
      <c r="F59" s="6">
        <f>IF(A59,SUMIFS(Data!B:B,Data!E:E,$C$4),"")</f>
        <v>3.4000000000000002E-2</v>
      </c>
      <c r="G59" s="6">
        <f>IF(A59,SUMIFS(Data!$A:$A,Data!$E:$E,$B59),"")</f>
        <v>1.4800000000000001E-2</v>
      </c>
      <c r="H59" s="16">
        <f t="shared" si="4"/>
        <v>6.4100000000000004E-2</v>
      </c>
    </row>
    <row r="60" spans="1:8" x14ac:dyDescent="0.25">
      <c r="A60" t="b">
        <f t="shared" si="0"/>
        <v>0</v>
      </c>
      <c r="B60" s="1">
        <f t="shared" si="1"/>
        <v>45597</v>
      </c>
      <c r="C60" s="5">
        <f t="shared" si="5"/>
        <v>45717</v>
      </c>
      <c r="D60" s="5">
        <f t="shared" si="2"/>
        <v>45870</v>
      </c>
      <c r="E60" s="3" t="str">
        <f t="shared" si="3"/>
        <v/>
      </c>
      <c r="F60" s="6" t="str">
        <f>IF(A60,SUMIFS(Data!B:B,Data!E:E,$C$4),"")</f>
        <v/>
      </c>
      <c r="G60" s="6" t="str">
        <f>IF(A60,SUMIFS(Data!$A:$A,Data!$E:$E,$B60),"")</f>
        <v/>
      </c>
      <c r="H60" s="16" t="str">
        <f t="shared" si="4"/>
        <v/>
      </c>
    </row>
    <row r="61" spans="1:8" x14ac:dyDescent="0.25">
      <c r="A61" t="b">
        <f t="shared" si="0"/>
        <v>0</v>
      </c>
      <c r="B61" s="1">
        <f t="shared" si="1"/>
        <v>45778</v>
      </c>
      <c r="C61" s="5">
        <f t="shared" si="5"/>
        <v>45901</v>
      </c>
      <c r="D61" s="5">
        <f t="shared" si="2"/>
        <v>46054</v>
      </c>
      <c r="E61" s="3" t="str">
        <f t="shared" si="3"/>
        <v/>
      </c>
      <c r="F61" s="6" t="str">
        <f>IF(A61,SUMIFS(Data!B:B,Data!E:E,$C$4),"")</f>
        <v/>
      </c>
      <c r="G61" s="6" t="str">
        <f>IF(A61,SUMIFS(Data!$A:$A,Data!$E:$E,$B61),"")</f>
        <v/>
      </c>
      <c r="H61" s="16" t="str">
        <f t="shared" si="4"/>
        <v/>
      </c>
    </row>
    <row r="62" spans="1:8" x14ac:dyDescent="0.25">
      <c r="A62" t="b">
        <f t="shared" si="0"/>
        <v>0</v>
      </c>
      <c r="B62" s="1">
        <f t="shared" si="1"/>
        <v>45962</v>
      </c>
      <c r="C62" s="5">
        <f t="shared" si="5"/>
        <v>46082</v>
      </c>
      <c r="D62" s="5">
        <f t="shared" si="2"/>
        <v>46235</v>
      </c>
      <c r="E62" s="3" t="str">
        <f t="shared" si="3"/>
        <v/>
      </c>
      <c r="F62" s="6" t="str">
        <f>IF(A62,SUMIFS(Data!B:B,Data!E:E,$C$4),"")</f>
        <v/>
      </c>
      <c r="G62" s="6" t="str">
        <f>IF(A62,SUMIFS(Data!$A:$A,Data!$E:$E,$B62),"")</f>
        <v/>
      </c>
      <c r="H62" s="16" t="str">
        <f t="shared" si="4"/>
        <v/>
      </c>
    </row>
    <row r="63" spans="1:8" x14ac:dyDescent="0.25">
      <c r="A63" t="b">
        <f t="shared" si="0"/>
        <v>0</v>
      </c>
      <c r="B63" s="1">
        <f t="shared" si="1"/>
        <v>46143</v>
      </c>
      <c r="C63" s="5">
        <f t="shared" si="5"/>
        <v>46266</v>
      </c>
      <c r="D63" s="5">
        <f t="shared" si="2"/>
        <v>46419</v>
      </c>
      <c r="E63" s="3" t="str">
        <f t="shared" si="3"/>
        <v/>
      </c>
      <c r="F63" s="6" t="str">
        <f>IF(A63,SUMIFS(Data!B:B,Data!E:E,$C$4),"")</f>
        <v/>
      </c>
      <c r="G63" s="6" t="str">
        <f>IF(A63,SUMIFS(Data!$A:$A,Data!$E:$E,$B63),"")</f>
        <v/>
      </c>
      <c r="H63" s="16" t="str">
        <f t="shared" si="4"/>
        <v/>
      </c>
    </row>
    <row r="64" spans="1:8" x14ac:dyDescent="0.25">
      <c r="A64" t="b">
        <f t="shared" si="0"/>
        <v>0</v>
      </c>
      <c r="B64" s="1">
        <f t="shared" si="1"/>
        <v>46327</v>
      </c>
      <c r="C64" s="5">
        <f t="shared" si="5"/>
        <v>46447</v>
      </c>
      <c r="D64" s="5">
        <f t="shared" si="2"/>
        <v>46600</v>
      </c>
      <c r="E64" s="3" t="str">
        <f t="shared" si="3"/>
        <v/>
      </c>
      <c r="F64" s="6" t="str">
        <f>IF(A64,SUMIFS(Data!B:B,Data!E:E,$C$4),"")</f>
        <v/>
      </c>
      <c r="G64" s="6" t="str">
        <f>IF(A64,SUMIFS(Data!$A:$A,Data!$E:$E,$B64),"")</f>
        <v/>
      </c>
      <c r="H64" s="16" t="str">
        <f t="shared" si="4"/>
        <v/>
      </c>
    </row>
    <row r="65" spans="1:8" x14ac:dyDescent="0.25">
      <c r="A65" t="b">
        <f t="shared" si="0"/>
        <v>0</v>
      </c>
      <c r="B65" s="1">
        <f t="shared" si="1"/>
        <v>46508</v>
      </c>
      <c r="C65" s="5">
        <f t="shared" si="5"/>
        <v>46631</v>
      </c>
      <c r="D65" s="5">
        <f t="shared" si="2"/>
        <v>46784</v>
      </c>
      <c r="E65" s="3" t="str">
        <f t="shared" si="3"/>
        <v/>
      </c>
      <c r="F65" s="6" t="str">
        <f>IF(A65,SUMIFS(Data!B:B,Data!E:E,$C$4),"")</f>
        <v/>
      </c>
      <c r="G65" s="6" t="str">
        <f>IF(A65,SUMIFS(Data!$A:$A,Data!$E:$E,$B65),"")</f>
        <v/>
      </c>
      <c r="H65" s="16" t="str">
        <f t="shared" si="4"/>
        <v/>
      </c>
    </row>
    <row r="66" spans="1:8" x14ac:dyDescent="0.25">
      <c r="A66" t="b">
        <f t="shared" si="0"/>
        <v>0</v>
      </c>
      <c r="B66" s="1">
        <f t="shared" si="1"/>
        <v>46692</v>
      </c>
      <c r="C66" s="5">
        <f t="shared" si="5"/>
        <v>46813</v>
      </c>
      <c r="D66" s="5">
        <f t="shared" si="2"/>
        <v>46966</v>
      </c>
      <c r="E66" s="3" t="str">
        <f t="shared" si="3"/>
        <v/>
      </c>
      <c r="F66" s="6" t="str">
        <f>IF(A66,SUMIFS(Data!B:B,Data!E:E,$C$4),"")</f>
        <v/>
      </c>
      <c r="G66" s="6" t="str">
        <f>IF(A66,SUMIFS(Data!$A:$A,Data!$E:$E,$B66),"")</f>
        <v/>
      </c>
      <c r="H66" s="16" t="str">
        <f t="shared" si="4"/>
        <v/>
      </c>
    </row>
    <row r="67" spans="1:8" x14ac:dyDescent="0.25">
      <c r="A67" t="b">
        <f t="shared" si="0"/>
        <v>0</v>
      </c>
      <c r="B67" s="1">
        <f t="shared" si="1"/>
        <v>46874</v>
      </c>
      <c r="C67" s="5">
        <f t="shared" si="5"/>
        <v>46997</v>
      </c>
      <c r="D67" s="5">
        <f t="shared" si="2"/>
        <v>47150</v>
      </c>
      <c r="E67" s="3" t="str">
        <f t="shared" si="3"/>
        <v/>
      </c>
      <c r="F67" s="6" t="str">
        <f>IF(A67,SUMIFS(Data!B:B,Data!E:E,$C$4),"")</f>
        <v/>
      </c>
      <c r="G67" s="6" t="str">
        <f>IF(A67,SUMIFS(Data!$A:$A,Data!$E:$E,$B67),"")</f>
        <v/>
      </c>
      <c r="H67" s="16" t="str">
        <f t="shared" si="4"/>
        <v/>
      </c>
    </row>
    <row r="68" spans="1:8" x14ac:dyDescent="0.25">
      <c r="A68" t="b">
        <f t="shared" si="0"/>
        <v>0</v>
      </c>
      <c r="B68" s="1">
        <f t="shared" si="1"/>
        <v>47058</v>
      </c>
      <c r="C68" s="5">
        <f t="shared" si="5"/>
        <v>47178</v>
      </c>
      <c r="D68" s="5">
        <f t="shared" si="2"/>
        <v>47331</v>
      </c>
      <c r="E68" s="3" t="str">
        <f t="shared" si="3"/>
        <v/>
      </c>
      <c r="F68" s="6" t="str">
        <f>IF(A68,SUMIFS(Data!B:B,Data!E:E,$C$4),"")</f>
        <v/>
      </c>
      <c r="G68" s="6" t="str">
        <f>IF(A68,SUMIFS(Data!$A:$A,Data!$E:$E,$B68),"")</f>
        <v/>
      </c>
      <c r="H68" s="16" t="str">
        <f t="shared" si="4"/>
        <v/>
      </c>
    </row>
    <row r="69" spans="1:8" x14ac:dyDescent="0.25">
      <c r="A69" t="b">
        <f t="shared" si="0"/>
        <v>0</v>
      </c>
      <c r="B69" s="1">
        <f t="shared" si="1"/>
        <v>47239</v>
      </c>
      <c r="C69" s="5">
        <f t="shared" si="5"/>
        <v>47362</v>
      </c>
      <c r="D69" s="5">
        <f t="shared" si="2"/>
        <v>47515</v>
      </c>
      <c r="E69" s="3" t="str">
        <f t="shared" si="3"/>
        <v/>
      </c>
      <c r="F69" s="6" t="str">
        <f>IF(A69,SUMIFS(Data!B:B,Data!E:E,$C$4),"")</f>
        <v/>
      </c>
      <c r="G69" s="6" t="str">
        <f>IF(A69,SUMIFS(Data!$A:$A,Data!$E:$E,$B69),"")</f>
        <v/>
      </c>
      <c r="H69" s="16" t="str">
        <f t="shared" si="4"/>
        <v/>
      </c>
    </row>
    <row r="70" spans="1:8" x14ac:dyDescent="0.25">
      <c r="A70" t="b">
        <f t="shared" si="0"/>
        <v>0</v>
      </c>
      <c r="B70" s="1">
        <f t="shared" si="1"/>
        <v>47423</v>
      </c>
      <c r="C70" s="5">
        <f t="shared" si="5"/>
        <v>47543</v>
      </c>
      <c r="D70" s="5">
        <f t="shared" si="2"/>
        <v>47696</v>
      </c>
      <c r="E70" s="3" t="str">
        <f t="shared" si="3"/>
        <v/>
      </c>
      <c r="F70" s="6" t="str">
        <f>IF(A70,SUMIFS(Data!B:B,Data!E:E,$C$4),"")</f>
        <v/>
      </c>
      <c r="G70" s="6" t="str">
        <f>IF(A70,SUMIFS(Data!$A:$A,Data!$E:$E,$B70),"")</f>
        <v/>
      </c>
      <c r="H70" s="16" t="str">
        <f t="shared" si="4"/>
        <v/>
      </c>
    </row>
    <row r="71" spans="1:8" x14ac:dyDescent="0.25">
      <c r="A71" t="b">
        <f t="shared" si="0"/>
        <v>0</v>
      </c>
      <c r="B71" s="1">
        <f t="shared" si="1"/>
        <v>47604</v>
      </c>
      <c r="C71" s="5">
        <f t="shared" si="5"/>
        <v>47727</v>
      </c>
      <c r="D71" s="5">
        <f t="shared" si="2"/>
        <v>47880</v>
      </c>
      <c r="E71" s="3" t="str">
        <f t="shared" si="3"/>
        <v/>
      </c>
      <c r="F71" s="6" t="str">
        <f>IF(A71,SUMIFS(Data!B:B,Data!E:E,$C$4),"")</f>
        <v/>
      </c>
      <c r="G71" s="6" t="str">
        <f>IF(A71,SUMIFS(Data!$A:$A,Data!$E:$E,$B71),"")</f>
        <v/>
      </c>
      <c r="H71" s="16" t="str">
        <f t="shared" si="4"/>
        <v/>
      </c>
    </row>
    <row r="72" spans="1:8" x14ac:dyDescent="0.25">
      <c r="A72" t="b">
        <f t="shared" ref="A72:A79" si="6">AND($B$4,B72&lt;=$A$6)</f>
        <v>0</v>
      </c>
      <c r="B72" s="1">
        <f t="shared" ref="B72:B79" si="7">EDATE(C72,-MOD(MONTH(C72)+1,6))</f>
        <v>47788</v>
      </c>
      <c r="C72" s="5">
        <f t="shared" si="5"/>
        <v>47908</v>
      </c>
      <c r="D72" s="5">
        <f t="shared" ref="D72:D79" si="8">EDATE(C72,5)</f>
        <v>48061</v>
      </c>
      <c r="E72" s="3" t="str">
        <f t="shared" ref="E72:E79" si="9">IF(A72,TEXT(C72,"m/yyyy") &amp; " - " &amp; TEXT(D72,"m/yyyy"),"")</f>
        <v/>
      </c>
      <c r="F72" s="6" t="str">
        <f>IF(A72,SUMIFS(Data!B:B,Data!E:E,$C$4),"")</f>
        <v/>
      </c>
      <c r="G72" s="6" t="str">
        <f>IF(A72,SUMIFS(Data!$A:$A,Data!$E:$E,$B72),"")</f>
        <v/>
      </c>
      <c r="H72" s="16" t="str">
        <f t="shared" ref="H72:H79" si="10">IF(A72,IF(ROUND(((F72/2)+G72+(G72*(F72/2)))*2,4)&lt;0,0,ROUND(((F72/2)+G72+(G72*(F72/2)))*2,4)),"")</f>
        <v/>
      </c>
    </row>
    <row r="73" spans="1:8" x14ac:dyDescent="0.25">
      <c r="A73" t="b">
        <f t="shared" si="6"/>
        <v>0</v>
      </c>
      <c r="B73" s="1">
        <f t="shared" si="7"/>
        <v>47969</v>
      </c>
      <c r="C73" s="5">
        <f t="shared" ref="C73:C79" si="11">EDATE(D72,1)</f>
        <v>48092</v>
      </c>
      <c r="D73" s="5">
        <f t="shared" si="8"/>
        <v>48245</v>
      </c>
      <c r="E73" s="3" t="str">
        <f t="shared" si="9"/>
        <v/>
      </c>
      <c r="F73" s="6" t="str">
        <f>IF(A73,SUMIFS(Data!B:B,Data!E:E,$C$4),"")</f>
        <v/>
      </c>
      <c r="G73" s="6" t="str">
        <f>IF(A73,SUMIFS(Data!$A:$A,Data!$E:$E,$B73),"")</f>
        <v/>
      </c>
      <c r="H73" s="16" t="str">
        <f t="shared" si="10"/>
        <v/>
      </c>
    </row>
    <row r="74" spans="1:8" x14ac:dyDescent="0.25">
      <c r="A74" t="b">
        <f t="shared" si="6"/>
        <v>0</v>
      </c>
      <c r="B74" s="1">
        <f t="shared" si="7"/>
        <v>48153</v>
      </c>
      <c r="C74" s="5">
        <f t="shared" si="11"/>
        <v>48274</v>
      </c>
      <c r="D74" s="5">
        <f t="shared" si="8"/>
        <v>48427</v>
      </c>
      <c r="E74" s="3" t="str">
        <f t="shared" si="9"/>
        <v/>
      </c>
      <c r="F74" s="6" t="str">
        <f>IF(A74,SUMIFS(Data!B:B,Data!E:E,$C$4),"")</f>
        <v/>
      </c>
      <c r="G74" s="6" t="str">
        <f>IF(A74,SUMIFS(Data!$A:$A,Data!$E:$E,$B74),"")</f>
        <v/>
      </c>
      <c r="H74" s="16" t="str">
        <f t="shared" si="10"/>
        <v/>
      </c>
    </row>
    <row r="75" spans="1:8" x14ac:dyDescent="0.25">
      <c r="A75" t="b">
        <f t="shared" si="6"/>
        <v>0</v>
      </c>
      <c r="B75" s="1">
        <f t="shared" si="7"/>
        <v>48335</v>
      </c>
      <c r="C75" s="5">
        <f t="shared" si="11"/>
        <v>48458</v>
      </c>
      <c r="D75" s="5">
        <f t="shared" si="8"/>
        <v>48611</v>
      </c>
      <c r="E75" s="3" t="str">
        <f t="shared" si="9"/>
        <v/>
      </c>
      <c r="F75" s="6" t="str">
        <f>IF(A75,SUMIFS(Data!B:B,Data!E:E,$C$4),"")</f>
        <v/>
      </c>
      <c r="G75" s="6" t="str">
        <f>IF(A75,SUMIFS(Data!$A:$A,Data!$E:$E,$B75),"")</f>
        <v/>
      </c>
      <c r="H75" s="16" t="str">
        <f t="shared" si="10"/>
        <v/>
      </c>
    </row>
    <row r="76" spans="1:8" x14ac:dyDescent="0.25">
      <c r="A76" t="b">
        <f t="shared" si="6"/>
        <v>0</v>
      </c>
      <c r="B76" s="1">
        <f t="shared" si="7"/>
        <v>48519</v>
      </c>
      <c r="C76" s="5">
        <f t="shared" si="11"/>
        <v>48639</v>
      </c>
      <c r="D76" s="5">
        <f t="shared" si="8"/>
        <v>48792</v>
      </c>
      <c r="E76" s="3" t="str">
        <f t="shared" si="9"/>
        <v/>
      </c>
      <c r="F76" s="6" t="str">
        <f>IF(A76,SUMIFS(Data!B:B,Data!E:E,$C$4),"")</f>
        <v/>
      </c>
      <c r="G76" s="6" t="str">
        <f>IF(A76,SUMIFS(Data!$A:$A,Data!$E:$E,$B76),"")</f>
        <v/>
      </c>
      <c r="H76" s="16" t="str">
        <f t="shared" si="10"/>
        <v/>
      </c>
    </row>
    <row r="77" spans="1:8" x14ac:dyDescent="0.25">
      <c r="A77" t="b">
        <f t="shared" si="6"/>
        <v>0</v>
      </c>
      <c r="B77" s="1">
        <f t="shared" si="7"/>
        <v>48700</v>
      </c>
      <c r="C77" s="5">
        <f t="shared" si="11"/>
        <v>48823</v>
      </c>
      <c r="D77" s="5">
        <f t="shared" si="8"/>
        <v>48976</v>
      </c>
      <c r="E77" s="3" t="str">
        <f t="shared" si="9"/>
        <v/>
      </c>
      <c r="F77" s="6" t="str">
        <f>IF(A77,SUMIFS(Data!B:B,Data!E:E,$C$4),"")</f>
        <v/>
      </c>
      <c r="G77" s="6" t="str">
        <f>IF(A77,SUMIFS(Data!$A:$A,Data!$E:$E,$B77),"")</f>
        <v/>
      </c>
      <c r="H77" s="16" t="str">
        <f t="shared" si="10"/>
        <v/>
      </c>
    </row>
    <row r="78" spans="1:8" x14ac:dyDescent="0.25">
      <c r="A78" t="b">
        <f t="shared" si="6"/>
        <v>0</v>
      </c>
      <c r="B78" s="1">
        <f t="shared" si="7"/>
        <v>48884</v>
      </c>
      <c r="C78" s="5">
        <f t="shared" si="11"/>
        <v>49004</v>
      </c>
      <c r="D78" s="5">
        <f t="shared" si="8"/>
        <v>49157</v>
      </c>
      <c r="E78" s="3" t="str">
        <f t="shared" si="9"/>
        <v/>
      </c>
      <c r="F78" s="6" t="str">
        <f>IF(A78,SUMIFS(Data!B:B,Data!E:E,$C$4),"")</f>
        <v/>
      </c>
      <c r="G78" s="6" t="str">
        <f>IF(A78,SUMIFS(Data!$A:$A,Data!$E:$E,$B78),"")</f>
        <v/>
      </c>
      <c r="H78" s="16" t="str">
        <f t="shared" si="10"/>
        <v/>
      </c>
    </row>
    <row r="79" spans="1:8" x14ac:dyDescent="0.25">
      <c r="A79" t="b">
        <f t="shared" si="6"/>
        <v>0</v>
      </c>
      <c r="B79" s="1">
        <f t="shared" si="7"/>
        <v>49065</v>
      </c>
      <c r="C79" s="5">
        <f t="shared" si="11"/>
        <v>49188</v>
      </c>
      <c r="D79" s="5">
        <f t="shared" si="8"/>
        <v>49341</v>
      </c>
      <c r="E79" s="3" t="str">
        <f t="shared" si="9"/>
        <v/>
      </c>
      <c r="F79" s="6" t="str">
        <f>IF(A79,SUMIFS(Data!B:B,Data!E:E,$C$4),"")</f>
        <v/>
      </c>
      <c r="G79" s="6" t="str">
        <f>IF(A79,SUMIFS(Data!$A:$A,Data!$E:$E,$B79),"")</f>
        <v/>
      </c>
      <c r="H79" s="16" t="str">
        <f t="shared" si="10"/>
        <v/>
      </c>
    </row>
  </sheetData>
  <conditionalFormatting sqref="E7:H79">
    <cfRule type="expression" dxfId="1" priority="1">
      <formula>AND($A$6&gt;=$B7,$A$6&lt;=$B7)</formula>
    </cfRule>
    <cfRule type="expression" dxfId="0" priority="2">
      <formula>$A7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2023-12-28T20:00:31Z</dcterms:created>
  <dcterms:modified xsi:type="dcterms:W3CDTF">2024-04-30T23:20:46Z</dcterms:modified>
</cp:coreProperties>
</file>